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75\SIGAP Compartido\06_Listados SIGAP\2021\"/>
    </mc:Choice>
  </mc:AlternateContent>
  <xr:revisionPtr revIDLastSave="0" documentId="8_{3967FFCB-D346-41C5-A2F2-703F00C2F527}" xr6:coauthVersionLast="46" xr6:coauthVersionMax="46" xr10:uidLastSave="{00000000-0000-0000-0000-000000000000}"/>
  <bookViews>
    <workbookView xWindow="-120" yWindow="-120" windowWidth="20730" windowHeight="11160" tabRatio="862" xr2:uid="{00000000-000D-0000-FFFF-FFFF00000000}"/>
  </bookViews>
  <sheets>
    <sheet name="LISTADO SIGAP" sheetId="1" r:id="rId1"/>
  </sheets>
  <definedNames>
    <definedName name="_xlnm._FilterDatabase" localSheetId="0" hidden="1">'LISTADO SIGAP'!$A$2:$T$366</definedName>
  </definedNames>
  <calcPr calcId="181029"/>
</workbook>
</file>

<file path=xl/calcChain.xml><?xml version="1.0" encoding="utf-8"?>
<calcChain xmlns="http://schemas.openxmlformats.org/spreadsheetml/2006/main">
  <c r="J375" i="1" l="1"/>
  <c r="I375" i="1"/>
  <c r="G386" i="1"/>
  <c r="F385" i="1"/>
  <c r="F386" i="1"/>
  <c r="G385" i="1"/>
  <c r="A350" i="1"/>
  <c r="A351" i="1" s="1"/>
  <c r="J373" i="1"/>
  <c r="I373" i="1"/>
  <c r="J352" i="1"/>
  <c r="K352" i="1"/>
  <c r="I352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J371" i="1" l="1"/>
  <c r="I371" i="1"/>
  <c r="K354" i="1" l="1"/>
  <c r="K353" i="1"/>
  <c r="J354" i="1"/>
  <c r="J353" i="1"/>
  <c r="I354" i="1"/>
  <c r="I353" i="1"/>
  <c r="J377" i="1" l="1"/>
  <c r="I377" i="1"/>
  <c r="J372" i="1" l="1"/>
  <c r="I372" i="1"/>
  <c r="J379" i="1" l="1"/>
  <c r="I379" i="1"/>
  <c r="J378" i="1" l="1"/>
  <c r="I378" i="1"/>
  <c r="J374" i="1" l="1"/>
  <c r="I374" i="1"/>
  <c r="J376" i="1" l="1"/>
  <c r="I376" i="1"/>
  <c r="L369" i="1" l="1"/>
  <c r="J380" i="1" l="1"/>
  <c r="G383" i="1"/>
  <c r="G381" i="1"/>
  <c r="G387" i="1"/>
  <c r="F387" i="1"/>
  <c r="G384" i="1"/>
  <c r="G382" i="1"/>
  <c r="G380" i="1"/>
  <c r="G379" i="1"/>
  <c r="F377" i="1"/>
  <c r="G376" i="1"/>
  <c r="G374" i="1"/>
  <c r="F374" i="1"/>
  <c r="G373" i="1"/>
  <c r="G372" i="1"/>
  <c r="F372" i="1"/>
  <c r="G371" i="1"/>
  <c r="F375" i="1"/>
  <c r="F371" i="1"/>
  <c r="L360" i="1" l="1"/>
  <c r="I380" i="1" l="1"/>
  <c r="J370" i="1" l="1"/>
  <c r="I370" i="1"/>
  <c r="G378" i="1" l="1"/>
  <c r="F378" i="1"/>
  <c r="G377" i="1"/>
  <c r="G375" i="1"/>
  <c r="F384" i="1" l="1"/>
  <c r="F383" i="1"/>
  <c r="F382" i="1"/>
  <c r="F381" i="1"/>
  <c r="J381" i="1"/>
  <c r="F380" i="1"/>
  <c r="F379" i="1"/>
  <c r="F376" i="1"/>
  <c r="F373" i="1"/>
  <c r="I381" i="1" l="1"/>
  <c r="G388" i="1"/>
  <c r="F388" i="1"/>
  <c r="K358" i="1"/>
  <c r="L358" i="1" s="1"/>
  <c r="J366" i="1"/>
  <c r="K366" i="1" s="1"/>
  <c r="K359" i="1" l="1"/>
  <c r="I382" i="1"/>
  <c r="I383" i="1"/>
  <c r="L359" i="1" l="1"/>
  <c r="K361" i="1"/>
  <c r="L361" i="1"/>
</calcChain>
</file>

<file path=xl/sharedStrings.xml><?xml version="1.0" encoding="utf-8"?>
<sst xmlns="http://schemas.openxmlformats.org/spreadsheetml/2006/main" count="4713" uniqueCount="1619">
  <si>
    <t>TOTAL</t>
  </si>
  <si>
    <t>Tipo VI Reserva de Biosfera</t>
  </si>
  <si>
    <t>Tipo V Reserva Natural Privada</t>
  </si>
  <si>
    <t>Tipo IV Parque Regional Municipal</t>
  </si>
  <si>
    <t>Tipo IV Parque Regional y Área Natural Recreativa</t>
  </si>
  <si>
    <t>Tipo IV Parque Recreativo Natural Municipal</t>
  </si>
  <si>
    <t>Tipo IV Reserva Forestal Municipal</t>
  </si>
  <si>
    <t>Tipo III Reserva Forestal Protectora de Manantiales</t>
  </si>
  <si>
    <t>Tipo III Reserva Protectora de Manantiales</t>
  </si>
  <si>
    <t>Costa Sur</t>
  </si>
  <si>
    <t>Tipo III Reserva Hídrica y Forestal</t>
  </si>
  <si>
    <t>Sur Oriente</t>
  </si>
  <si>
    <t>Tipo III Area de Usos Multiples</t>
  </si>
  <si>
    <t>Oriente</t>
  </si>
  <si>
    <t>Tipo III Refugio de vida silvestre</t>
  </si>
  <si>
    <t>Nororiente</t>
  </si>
  <si>
    <t>Tipo II Monumento Natural</t>
  </si>
  <si>
    <t>Noroccidente</t>
  </si>
  <si>
    <t>Tipo II Monumento Cultural</t>
  </si>
  <si>
    <t>Altiplano Occidental</t>
  </si>
  <si>
    <t>Tipo II Biotopo Protegido</t>
  </si>
  <si>
    <t xml:space="preserve">Altiplano Central </t>
  </si>
  <si>
    <t>Tipo I  Reserva Biologica</t>
  </si>
  <si>
    <t xml:space="preserve">Verapaces </t>
  </si>
  <si>
    <t>Tipo I  Parque Nacional</t>
  </si>
  <si>
    <t>Peten</t>
  </si>
  <si>
    <t>Zona de Veda</t>
  </si>
  <si>
    <t>INCLUYE AP's DENTRO DE AP's  (Ha)</t>
  </si>
  <si>
    <t>NO INCLUYE AP's DENTRO DE AP's  (Ha)</t>
  </si>
  <si>
    <t>CONSERVACION POR REGIONES   CONAP</t>
  </si>
  <si>
    <t>CATEGORIA</t>
  </si>
  <si>
    <t>TOTAL DEL SIGAP EN Ha</t>
  </si>
  <si>
    <t>Incluye áreas declaradas dentro de otras áreas con mayor categoría de manejo</t>
  </si>
  <si>
    <r>
      <t xml:space="preserve">SUMATORIA DE EXTENSIONES DEL TOTAL DE AREAS PROTEGIDAS DEL SIGAP                                                                         </t>
    </r>
    <r>
      <rPr>
        <i/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 </t>
    </r>
  </si>
  <si>
    <t>* Fuente: Plan Maestro Punta de Manabique</t>
  </si>
  <si>
    <t>PORCENTAJE DE LA SUPERFICIE TERRESTRE DEL PAIS DENTRO DEL SIGAP</t>
  </si>
  <si>
    <t>TOTAL DEL SIGAP TERRESTRE</t>
  </si>
  <si>
    <t>SUPERFICIE TOTAL DEL SIGAP (ha)</t>
  </si>
  <si>
    <r>
      <t xml:space="preserve">*** </t>
    </r>
    <r>
      <rPr>
        <sz val="10"/>
        <rFont val="Calibri"/>
        <family val="2"/>
      </rPr>
      <t>sitios de Patrimonio Mundial, reconocidos por UNESCO (1)</t>
    </r>
  </si>
  <si>
    <t>CANTIDAD TOTAL DE ÁREAS PROTEGIDAS</t>
  </si>
  <si>
    <t>En algunos casos, la extensión del Sitio RAMSAR no concuerda con la del área protegida.</t>
  </si>
  <si>
    <t>Al calcular la superficie del SIGAP se excluyen áreas protegidas ubicadas dentro de otras áreas con mayor categoría de manejo.</t>
  </si>
  <si>
    <r>
      <t xml:space="preserve">** </t>
    </r>
    <r>
      <rPr>
        <sz val="10"/>
        <rFont val="Calibri"/>
        <family val="2"/>
      </rPr>
      <t>Húmedales de importancia declarados como sitios RAMSAR (7)</t>
    </r>
  </si>
  <si>
    <t>DATOS OFICIALES DE SUPERFICIE EN CONSERVACION Y MANEJO DE AREAS PROTEGIDAS DEL SIGAP</t>
  </si>
  <si>
    <r>
      <t xml:space="preserve">* </t>
    </r>
    <r>
      <rPr>
        <sz val="10"/>
        <rFont val="Calibri"/>
        <family val="2"/>
      </rPr>
      <t>Incluida dentro de los limites de otra area protegida (90)</t>
    </r>
  </si>
  <si>
    <t>Resolución SECONAP 654/2015</t>
  </si>
  <si>
    <t>n/a</t>
  </si>
  <si>
    <t>En elaboración</t>
  </si>
  <si>
    <t>Sin Plan Maestro</t>
  </si>
  <si>
    <t>Asociación Agropecuaria y Artesanal para el Desarrollo "La Guadalupana"</t>
  </si>
  <si>
    <t>Sololá</t>
  </si>
  <si>
    <t>Santa Lucia Utatlan</t>
  </si>
  <si>
    <t>Altiplano Central</t>
  </si>
  <si>
    <t>Tipo V</t>
  </si>
  <si>
    <t>Reserva Natural Privada</t>
  </si>
  <si>
    <t>Parque Ecológico Corazón del Bosque (Parque Ecológico "UK'UX  K'ACHELAJ")</t>
  </si>
  <si>
    <t>SIGAP-349</t>
  </si>
  <si>
    <t>Resolución SECONAP 312/2015</t>
  </si>
  <si>
    <t>Iglesia Católica Diocesis de Quiché</t>
  </si>
  <si>
    <t>Quiché</t>
  </si>
  <si>
    <t>Playa Grande, Ixcan</t>
  </si>
  <si>
    <t>Verapaces</t>
  </si>
  <si>
    <t>Iglesia Católica Diocesis del Quiché</t>
  </si>
  <si>
    <t>SIGAP-348</t>
  </si>
  <si>
    <t>Resolución SECONAP 267/2015</t>
  </si>
  <si>
    <t>Nelly Gass Bricka</t>
  </si>
  <si>
    <t>Baja Verapaz</t>
  </si>
  <si>
    <t>San Jerónimo</t>
  </si>
  <si>
    <t>El Aguacate</t>
  </si>
  <si>
    <t>SIGAP-347</t>
  </si>
  <si>
    <t>Resolución SECONAP 204/2015</t>
  </si>
  <si>
    <t>Fernando Antonio Cordón Paz</t>
  </si>
  <si>
    <t>Zacapa</t>
  </si>
  <si>
    <t>Teculután</t>
  </si>
  <si>
    <t>El Roblar</t>
  </si>
  <si>
    <t>SIGAP-346</t>
  </si>
  <si>
    <t>Resolución SECONAP 37/2015</t>
  </si>
  <si>
    <t>Municipalidad de San Rafael Pie de la Cuesta</t>
  </si>
  <si>
    <t>San Marcos</t>
  </si>
  <si>
    <t>Esquipulas Palo Gordo</t>
  </si>
  <si>
    <t>Tipo IV</t>
  </si>
  <si>
    <t>Parque Regional Municipal</t>
  </si>
  <si>
    <t>San Rafael Pié de la Cuesta</t>
  </si>
  <si>
    <t>SIGAP-345</t>
  </si>
  <si>
    <t>Hugo Abraham Orellana Paz</t>
  </si>
  <si>
    <t>Resolución SECONAP 16/20015</t>
  </si>
  <si>
    <t>Río Hondo</t>
  </si>
  <si>
    <t>Portal de las Minas</t>
  </si>
  <si>
    <t>SIGAP-344</t>
  </si>
  <si>
    <t xml:space="preserve">Resolución SECONAP 483/2014  </t>
  </si>
  <si>
    <t>Municipalidad de Santa María de Jesús</t>
  </si>
  <si>
    <t>Sacatepéquez</t>
  </si>
  <si>
    <t>Santa María de Jesús</t>
  </si>
  <si>
    <t>Chuya</t>
  </si>
  <si>
    <t>SIGAP-343</t>
  </si>
  <si>
    <t xml:space="preserve">Resolución SECONAP 466/2014 </t>
  </si>
  <si>
    <t>Municipalidad de Santa Catarina Barahona</t>
  </si>
  <si>
    <t>Santa Catarina Barahona</t>
  </si>
  <si>
    <t>Astillero Municipal  Santa Catarina Barahona</t>
  </si>
  <si>
    <t>SIGAP-342</t>
  </si>
  <si>
    <t xml:space="preserve">Resolución SECONAP 366/2014 </t>
  </si>
  <si>
    <t>Agricola Valmar, S.A.</t>
  </si>
  <si>
    <t>Alta Verapaz</t>
  </si>
  <si>
    <t>San Cristóbal Verapaz</t>
  </si>
  <si>
    <t>Santa Isabel</t>
  </si>
  <si>
    <t>SIGAP-341</t>
  </si>
  <si>
    <t>Resolución SE-CONAP 267-2014</t>
  </si>
  <si>
    <t>Monte de Oro S.A.</t>
  </si>
  <si>
    <t>Santiago Atitlán</t>
  </si>
  <si>
    <t>Monte de Oro y anexos</t>
  </si>
  <si>
    <t>SIGAP-340</t>
  </si>
  <si>
    <t>Resolución SE-CONAP 276/2014</t>
  </si>
  <si>
    <t>Municipalidad de San Juan Ixcoy, Huehuetenango</t>
  </si>
  <si>
    <t>Huehuetenango</t>
  </si>
  <si>
    <t>San Juan Ixcoy</t>
  </si>
  <si>
    <t>Piedras de Kab'tzin, San Juan Ixcoy</t>
  </si>
  <si>
    <t>SIGAP-339</t>
  </si>
  <si>
    <t>Resolución SE-CONAP 248/2014</t>
  </si>
  <si>
    <t>Walter Archila Cordón</t>
  </si>
  <si>
    <t>Cuchilla del Barranco Trozado</t>
  </si>
  <si>
    <t>SIGAP-338</t>
  </si>
  <si>
    <t>Resolución SE-CONAP 246/2014</t>
  </si>
  <si>
    <t>El Palmar</t>
  </si>
  <si>
    <t>SIGAP-337</t>
  </si>
  <si>
    <t>CONAP</t>
  </si>
  <si>
    <t>Decreto Legislativo No. 16-2014</t>
  </si>
  <si>
    <t>Izabal</t>
  </si>
  <si>
    <t>Morales</t>
  </si>
  <si>
    <t>Tipo III</t>
  </si>
  <si>
    <t>Reserva Hídrica y Forestal</t>
  </si>
  <si>
    <t>Sierra Caral</t>
  </si>
  <si>
    <t>SIGAP-336</t>
  </si>
  <si>
    <t>Resolución SE-CONAP 230/2014</t>
  </si>
  <si>
    <t>Plantaciones Altamira S.A.</t>
  </si>
  <si>
    <t>Suchitepéquez</t>
  </si>
  <si>
    <t>San Francisco Zapotitlán</t>
  </si>
  <si>
    <t>Altamira</t>
  </si>
  <si>
    <t>SIGAP-335</t>
  </si>
  <si>
    <t>Resolución SE-CONAP 233/2014</t>
  </si>
  <si>
    <t>El Mango</t>
  </si>
  <si>
    <t>SIGAP-334</t>
  </si>
  <si>
    <t>Resolución SE-CONAP 237/2014</t>
  </si>
  <si>
    <t>El Manzanotillo</t>
  </si>
  <si>
    <t>SIGAP-333</t>
  </si>
  <si>
    <t>Resolución SE-CONAP 213/2014</t>
  </si>
  <si>
    <t>Julio César Álvarez Arrué</t>
  </si>
  <si>
    <t>Purulhá</t>
  </si>
  <si>
    <t>X'been Tzul Alvarrué</t>
  </si>
  <si>
    <t>SIGAP-332</t>
  </si>
  <si>
    <t>Resolución SE-CONAP 32/2014</t>
  </si>
  <si>
    <t>Carlos Federico Peña Ortiz</t>
  </si>
  <si>
    <t>Petén</t>
  </si>
  <si>
    <t>La Libertad</t>
  </si>
  <si>
    <t>Los Peñas</t>
  </si>
  <si>
    <t>SIGAP-331</t>
  </si>
  <si>
    <t>Resolución SE-CONAP 357/2013</t>
  </si>
  <si>
    <t>Municipalidad de San Miguel Chicaj, Baja Verapaz</t>
  </si>
  <si>
    <t>San Miguel Chicaj</t>
  </si>
  <si>
    <t>Cumbre Laguna Seca</t>
  </si>
  <si>
    <t>SIGAP-330</t>
  </si>
  <si>
    <t>Resolución SE-CONAP 314/2013</t>
  </si>
  <si>
    <t>Hugo Leonel Paiz Leonardo</t>
  </si>
  <si>
    <t>El Progreso</t>
  </si>
  <si>
    <t>San Agustín Acasaguastlán</t>
  </si>
  <si>
    <t>Llano de la Negra</t>
  </si>
  <si>
    <t>SIGAP-329</t>
  </si>
  <si>
    <t>Resolución SE-CONAP 60/2013</t>
  </si>
  <si>
    <t>Maria Sara Santa Cruz Fortin de García</t>
  </si>
  <si>
    <t>Tamahú</t>
  </si>
  <si>
    <t>San Andrés Rocjá</t>
  </si>
  <si>
    <t>SIGAP-328</t>
  </si>
  <si>
    <t>Resolución SE-CONAP 195/2013</t>
  </si>
  <si>
    <t>Objetos y Clases, S.A.</t>
  </si>
  <si>
    <t>Sulin</t>
  </si>
  <si>
    <t>SIGAP-327</t>
  </si>
  <si>
    <t>Resolución SE-CONAP 79/2013</t>
  </si>
  <si>
    <t>Municipalidad de San Rafael La Independencia, Huehuetenango</t>
  </si>
  <si>
    <t>San Rafael La Independencia</t>
  </si>
  <si>
    <t>Xetaj</t>
  </si>
  <si>
    <t>SIGAP-326</t>
  </si>
  <si>
    <t>Resolución SE-CONAP 06/2013</t>
  </si>
  <si>
    <t>Esvin Ariel Girón Flores</t>
  </si>
  <si>
    <t>Rincón del Zope</t>
  </si>
  <si>
    <t>SIGAP-325</t>
  </si>
  <si>
    <t>Resolución SE-CONAP 188/2013</t>
  </si>
  <si>
    <t>Fundación para el Ecodesarrollo y la Conservación FUNDAECO</t>
  </si>
  <si>
    <t>Reserva para la Conservación de Anfibios de Sierra Caral</t>
  </si>
  <si>
    <t>SIGAP-324</t>
  </si>
  <si>
    <t>Resolución SE-CONAP 22/2013</t>
  </si>
  <si>
    <t>Fundación de la Universidad del Valle de Guatemala</t>
  </si>
  <si>
    <t>Santa Bárbara, Patulul</t>
  </si>
  <si>
    <t>Estación Científica Refugio del Quetzal - Volcán Atitlán</t>
  </si>
  <si>
    <t>SIGAP-323</t>
  </si>
  <si>
    <t>Resolución SE-CONAP 390/2012</t>
  </si>
  <si>
    <t>Municipalidad de Huehuetenango, Huehuetenango</t>
  </si>
  <si>
    <t>Chiantla</t>
  </si>
  <si>
    <t>SIGAP-322</t>
  </si>
  <si>
    <t>Municipalidad de San Juan La Laguna, Sololá</t>
  </si>
  <si>
    <t>San Juan La Laguna</t>
  </si>
  <si>
    <t>Cerro Panan</t>
  </si>
  <si>
    <t>SIGAP-321</t>
  </si>
  <si>
    <t>Resolución SE-CONAP 377/2012</t>
  </si>
  <si>
    <t>Punta Verde, S.A.</t>
  </si>
  <si>
    <t>San Andrés</t>
  </si>
  <si>
    <t>Nitún I</t>
  </si>
  <si>
    <t>SIGAP-320</t>
  </si>
  <si>
    <t>Resolución SE-CONAP 369/2012</t>
  </si>
  <si>
    <t>Luis Francisco, Yohanna Magaly y Karen Julissa Archila Ordoñez</t>
  </si>
  <si>
    <t>Cobán</t>
  </si>
  <si>
    <t>Centro de Conservación Orquigonia</t>
  </si>
  <si>
    <t>SIGAP-319</t>
  </si>
  <si>
    <t>Resolución SE-CONAP 353/2012</t>
  </si>
  <si>
    <t>Barrios Viviendas, S.A. (BARVISA)</t>
  </si>
  <si>
    <t>Guatemala</t>
  </si>
  <si>
    <t>Chinautla</t>
  </si>
  <si>
    <t>Las Vegas</t>
  </si>
  <si>
    <t>SIGAP-318</t>
  </si>
  <si>
    <t>Resolución SE-CONAP 303/2012</t>
  </si>
  <si>
    <t>Empresa Campesina Asociativa La Igualdad</t>
  </si>
  <si>
    <t>San Pablo</t>
  </si>
  <si>
    <t>La Igualdad</t>
  </si>
  <si>
    <t>SIGAP-317</t>
  </si>
  <si>
    <t>Resolución SE-CONAP 302/2012</t>
  </si>
  <si>
    <t>Asociación Forestal de Yalanhb'ojoch "Awum Te"</t>
  </si>
  <si>
    <t>San Mateo Ixtatán</t>
  </si>
  <si>
    <t>Häk Yahx Luúm</t>
  </si>
  <si>
    <t>SIGAP-316</t>
  </si>
  <si>
    <t>Resolución SE-CONAP 295/2012</t>
  </si>
  <si>
    <t>Municipalidad de San Carlos Sija, Quetzaltenango</t>
  </si>
  <si>
    <t>Quetzaltenango</t>
  </si>
  <si>
    <t>San Carlos Sija</t>
  </si>
  <si>
    <t>Cerro Mano de León (Cerro Sija)</t>
  </si>
  <si>
    <t>SIGAP-315</t>
  </si>
  <si>
    <t>Resolución SE-CONAP 282/2012</t>
  </si>
  <si>
    <t>Municipalidad de Jacaltenango</t>
  </si>
  <si>
    <t>Jacaltenango</t>
  </si>
  <si>
    <t>Bosque Yul Ha' Saj Ha'</t>
  </si>
  <si>
    <t>SIGAP-314</t>
  </si>
  <si>
    <t>Resolución SE-CONAP 184/2012</t>
  </si>
  <si>
    <t>Inmobiliaria del Altiplano Central, S.A.</t>
  </si>
  <si>
    <t>Chimaltenango</t>
  </si>
  <si>
    <t>Patzicía</t>
  </si>
  <si>
    <t>El Pacaño</t>
  </si>
  <si>
    <t>SIGAP-313</t>
  </si>
  <si>
    <t>Resolución SE-CONAP 023/2012</t>
  </si>
  <si>
    <t>Cooperativa Agrícola Integral "Loma Linda" R.L.</t>
  </si>
  <si>
    <t>Finca Comunitaria Loma Linda</t>
  </si>
  <si>
    <t>SIGAP-311</t>
  </si>
  <si>
    <t>Resolución SE-CONAP 314/2010</t>
  </si>
  <si>
    <t>Municipalidad de Santa Clara La Laguna, Sololá</t>
  </si>
  <si>
    <t>Santa Clara La Laguna</t>
  </si>
  <si>
    <t>Cerro Chuiraxamoló</t>
  </si>
  <si>
    <t>SIGAP-310</t>
  </si>
  <si>
    <t>Resolución SE-CONAP 9/2012</t>
  </si>
  <si>
    <t>Asociación de Campesinos Nuevo Bullaj</t>
  </si>
  <si>
    <t>Colomba Costa Cuca</t>
  </si>
  <si>
    <t>Finca Comunitaria Magnolia Miramar</t>
  </si>
  <si>
    <t>SIGAP-309</t>
  </si>
  <si>
    <t>Resolución SE-CONAP 5/2012</t>
  </si>
  <si>
    <t>Sociedad Civil para el Desarrollo de Colomba (SCIDECO PEREZ LOPEZ S.C.)</t>
  </si>
  <si>
    <t>La Florida</t>
  </si>
  <si>
    <t>SIGAP-308</t>
  </si>
  <si>
    <t>Resolución SE-CONAP 419/2011</t>
  </si>
  <si>
    <t>Cerro Ajaw</t>
  </si>
  <si>
    <t>SIGAP-307</t>
  </si>
  <si>
    <t>Resolución SE-CONAP 277/2011</t>
  </si>
  <si>
    <t>Xakanul, S.A.</t>
  </si>
  <si>
    <t>La Barranca</t>
  </si>
  <si>
    <t>SIGAP-306</t>
  </si>
  <si>
    <t>Resolución SE-CONAP 245/2011</t>
  </si>
  <si>
    <t>Municipalidad San Juan Alotenango</t>
  </si>
  <si>
    <t>San Juan Alotenango</t>
  </si>
  <si>
    <t>Astillero Municipal Ox'ijuy'u</t>
  </si>
  <si>
    <t>SIGAP-305</t>
  </si>
  <si>
    <t>Resolución SE-CONAP 168/2011</t>
  </si>
  <si>
    <t>Municipalidad de Acatenango, Chimaltenango</t>
  </si>
  <si>
    <t>Acatenango</t>
  </si>
  <si>
    <t>Astillero Municipal Volcán de Acatenango</t>
  </si>
  <si>
    <t>SIGAP-304</t>
  </si>
  <si>
    <t>Resolución SE-CONAP 111/2011</t>
  </si>
  <si>
    <t>Alfredo Hugo Mackenney Fleischmann</t>
  </si>
  <si>
    <t>El Tumbador</t>
  </si>
  <si>
    <t>Australia</t>
  </si>
  <si>
    <t>SIGAP-303</t>
  </si>
  <si>
    <t>Resolución SE-CONAP 64/2011</t>
  </si>
  <si>
    <t>Isauro García y García</t>
  </si>
  <si>
    <t>Katherine</t>
  </si>
  <si>
    <t>SIGAP-302</t>
  </si>
  <si>
    <t>Resolución SE-CONAP 331/2010</t>
  </si>
  <si>
    <t>Edgar Alfredo Pape Yalibat</t>
  </si>
  <si>
    <t>San Juan Chamelco</t>
  </si>
  <si>
    <t>Xucaneb</t>
  </si>
  <si>
    <t>SIGAP-301</t>
  </si>
  <si>
    <t>Resolución SE-CONAP 003/2011</t>
  </si>
  <si>
    <t>Municipalidad Santa Ana Huista</t>
  </si>
  <si>
    <t>Santa Ana Huista</t>
  </si>
  <si>
    <t>Cerro Mampil</t>
  </si>
  <si>
    <t>SIGAP-300</t>
  </si>
  <si>
    <t>Resolución SE-CONAP 354/2010</t>
  </si>
  <si>
    <t>Esther Belinda Eskenasy Ponce</t>
  </si>
  <si>
    <t>San Cristobal Verapaz</t>
  </si>
  <si>
    <t>El Anexo del Capuccino</t>
  </si>
  <si>
    <t>SIGAP-299</t>
  </si>
  <si>
    <t>Resolución SE-CONAP 348/2010</t>
  </si>
  <si>
    <t>La Vieja Catarina</t>
  </si>
  <si>
    <t>SIGAP-298</t>
  </si>
  <si>
    <t>Resolución SE-CONAP 297/2010</t>
  </si>
  <si>
    <t>SIGAP-297</t>
  </si>
  <si>
    <t>Resolución SE-CONAP 14/2010</t>
  </si>
  <si>
    <t>Francisco Osvaldo Cividanis Chacón</t>
  </si>
  <si>
    <t>Río Colorado</t>
  </si>
  <si>
    <t>SIGAP-296</t>
  </si>
  <si>
    <t>Resolución SE-CONAP 189/2010</t>
  </si>
  <si>
    <t>Municipalidad de Flores, Petén</t>
  </si>
  <si>
    <t>Flores</t>
  </si>
  <si>
    <t>Santuario Botánico</t>
  </si>
  <si>
    <t>SIGAP-295</t>
  </si>
  <si>
    <t>Resolución SE-CONAP 301/2010</t>
  </si>
  <si>
    <t>Ronald Enrique Estrada Hurtarte</t>
  </si>
  <si>
    <t>Tecpán Guatemala</t>
  </si>
  <si>
    <t>El Encanto de Tecpan</t>
  </si>
  <si>
    <t>SIGAP-294</t>
  </si>
  <si>
    <t>Resolución SE-CONAP 270/2010</t>
  </si>
  <si>
    <t>Municipalidad de San Antonio Sacatepequez, San Marcos</t>
  </si>
  <si>
    <t>San Antonio Sacatepéquez</t>
  </si>
  <si>
    <t>Astillero Municipal El Grande y Astillero Municipal Quiaquichum</t>
  </si>
  <si>
    <t>SIGAP-293</t>
  </si>
  <si>
    <t>Resolución SE-CONAP 224/2010</t>
  </si>
  <si>
    <t>Municipalidad de San Marcos La Laguna, Sololá</t>
  </si>
  <si>
    <t>San Marcos La Laguna</t>
  </si>
  <si>
    <t>Cerro Papa'a</t>
  </si>
  <si>
    <t>SIGAP-292</t>
  </si>
  <si>
    <t>Resolución SE-CONAP 306/2010</t>
  </si>
  <si>
    <t>Victor Manuel García</t>
  </si>
  <si>
    <t>Villa Canales</t>
  </si>
  <si>
    <t>Guardabarranca</t>
  </si>
  <si>
    <t>SIGAP-291</t>
  </si>
  <si>
    <t>Resolución SE-CONAP 322/2010</t>
  </si>
  <si>
    <t>Armando Nery Morales Castañeda</t>
  </si>
  <si>
    <t>Tres Marías</t>
  </si>
  <si>
    <t>SIGAP-290</t>
  </si>
  <si>
    <t>Resolución SE-CONAP 313/2010</t>
  </si>
  <si>
    <t>Luz Cortéz Pérez</t>
  </si>
  <si>
    <t>Salamá</t>
  </si>
  <si>
    <t>Karnac</t>
  </si>
  <si>
    <t>SIGAP-289</t>
  </si>
  <si>
    <t>Actualizado</t>
  </si>
  <si>
    <t>Con Plan Maestro</t>
  </si>
  <si>
    <t>Resolución SE-CONAP 256/2010</t>
  </si>
  <si>
    <t>Municipalidad de Esquipulas Palo Gordo, San Marcos</t>
  </si>
  <si>
    <t>Astillero Municipal Esquipulas Palo Gordo</t>
  </si>
  <si>
    <t>SIGAP-287</t>
  </si>
  <si>
    <t>Resolución SE-CONAP 227/2010</t>
  </si>
  <si>
    <t>Municipalidad de Parramos, Chimaltenango</t>
  </si>
  <si>
    <t>Parramos</t>
  </si>
  <si>
    <t>Astillero Pajales, Astillero Chicorona, Astillero Grande y Astillero Pequeño</t>
  </si>
  <si>
    <t>SIGAP-286</t>
  </si>
  <si>
    <t>Municipalidad de San Cristobal Cucho, San Marcos</t>
  </si>
  <si>
    <t>San Cristobal Cucho</t>
  </si>
  <si>
    <t>Astillero Municipal San Cristóbal Cucho</t>
  </si>
  <si>
    <t>SIGAP-285</t>
  </si>
  <si>
    <t>Resolución SE-CONAP 77/2010</t>
  </si>
  <si>
    <t>Claudia, Mónica y Jose Félix Ricardo Echeverría Wittkowsky</t>
  </si>
  <si>
    <t>Dolores</t>
  </si>
  <si>
    <t>Los Lagartos</t>
  </si>
  <si>
    <t>SIGAP-284</t>
  </si>
  <si>
    <t>Resolución SE-CONAP 342/2009</t>
  </si>
  <si>
    <t>Asociación Acción Cristiana para el Municipio de San Lucas Tolimán</t>
  </si>
  <si>
    <t>San Lucas Tolimán</t>
  </si>
  <si>
    <t>El Porvenir</t>
  </si>
  <si>
    <t>SIGAP-283</t>
  </si>
  <si>
    <t>Resolución SE-CONAP 237/2009</t>
  </si>
  <si>
    <t>Sabina Priscilla María Tchudi Schroder</t>
  </si>
  <si>
    <t>Sayaxché</t>
  </si>
  <si>
    <t>El Mangal</t>
  </si>
  <si>
    <t>SIGAP-282</t>
  </si>
  <si>
    <t>Resolución SE-CONAP 240/2009</t>
  </si>
  <si>
    <t>Alvaro Alfredo Rodríguez Gallardo</t>
  </si>
  <si>
    <t>El Manantial</t>
  </si>
  <si>
    <t>SIGAP-281</t>
  </si>
  <si>
    <t>Resolución SE-CONAP 271/2009</t>
  </si>
  <si>
    <t>Txinivakán</t>
  </si>
  <si>
    <t>SIGAP-280</t>
  </si>
  <si>
    <t>Resolución SE-CONAP 323/2009</t>
  </si>
  <si>
    <t>Asociación no lucrativa de la Comunidad de Quesada</t>
  </si>
  <si>
    <t>Jutiapa</t>
  </si>
  <si>
    <t>Quesada</t>
  </si>
  <si>
    <t>Suroriente</t>
  </si>
  <si>
    <t>Finca de la Comunidad de Quesada</t>
  </si>
  <si>
    <t>SIGAP-279</t>
  </si>
  <si>
    <t>Resolución SE-CONAP 107/2009</t>
  </si>
  <si>
    <t>CERCOL, S.A.</t>
  </si>
  <si>
    <t>Palencia</t>
  </si>
  <si>
    <t>Finca El Socorro</t>
  </si>
  <si>
    <t>SIGAP-278</t>
  </si>
  <si>
    <t>Resolución SE-CONAP 69/2009</t>
  </si>
  <si>
    <t>Agrícola Pecuaria Chirijuyú, S.A.</t>
  </si>
  <si>
    <t>Finca Chirijuyú</t>
  </si>
  <si>
    <t>SIGAP-277</t>
  </si>
  <si>
    <t>Resolución SE-CONAP 245/2009</t>
  </si>
  <si>
    <t>Agua Blanca, S.A.</t>
  </si>
  <si>
    <t>Finca San José Prem</t>
  </si>
  <si>
    <t>SIGAP-276</t>
  </si>
  <si>
    <t>Resolución SE-CONAP 244/2009</t>
  </si>
  <si>
    <t>Francisco Hernández</t>
  </si>
  <si>
    <t>Finca La Esperanza</t>
  </si>
  <si>
    <t>SIGAP-274</t>
  </si>
  <si>
    <t>Resolución SE-CONAP 208/2010</t>
  </si>
  <si>
    <t>Cuevas Actún-Kan</t>
  </si>
  <si>
    <t>SIGAP-273</t>
  </si>
  <si>
    <t>Resolución SE-CONAP 210/2009</t>
  </si>
  <si>
    <t>Municipalidad de San Benito, Petén</t>
  </si>
  <si>
    <t>San Benito</t>
  </si>
  <si>
    <t>El Esfuerzo</t>
  </si>
  <si>
    <t>SIGAP-272</t>
  </si>
  <si>
    <t>Resolución SE-CONAP 365/2009</t>
  </si>
  <si>
    <t>Agropecuaria Laurel, S.A.</t>
  </si>
  <si>
    <t>Retalhuleu</t>
  </si>
  <si>
    <t>Nuevo San Carlos</t>
  </si>
  <si>
    <t>Los Laureles</t>
  </si>
  <si>
    <t>SIGAP-271</t>
  </si>
  <si>
    <t>Resolución SE-CONAP 464/2008</t>
  </si>
  <si>
    <t>Municipalidad Flores, Peten</t>
  </si>
  <si>
    <t>SacPetén</t>
  </si>
  <si>
    <t>SIGAP-270</t>
  </si>
  <si>
    <t>Resolución SE-CONAP 468/2008</t>
  </si>
  <si>
    <t>Municipalidad Dolores, Petén</t>
  </si>
  <si>
    <t>Ixtutz</t>
  </si>
  <si>
    <t>SIGAP-269</t>
  </si>
  <si>
    <t>Resolución SE-CONAP 246/2009</t>
  </si>
  <si>
    <t>Municipalidad de San Benito, Peten</t>
  </si>
  <si>
    <t>Cuevas El Tecolote</t>
  </si>
  <si>
    <t>SIGAP-268</t>
  </si>
  <si>
    <t>Resolución SE-CONAP 470/2008</t>
  </si>
  <si>
    <t>El Vivero</t>
  </si>
  <si>
    <t>SIGAP-267</t>
  </si>
  <si>
    <t>Resolución SE-CONAP 472/2008</t>
  </si>
  <si>
    <t>La Caridad</t>
  </si>
  <si>
    <t>SIGAP-266</t>
  </si>
  <si>
    <t>Resolución SE-CONAP 273/2009</t>
  </si>
  <si>
    <t>Sacul-Ha</t>
  </si>
  <si>
    <t>SIGAP-265</t>
  </si>
  <si>
    <t>Resolución SE-CONAP 279/2009</t>
  </si>
  <si>
    <t>Municipalidad Melchor de Mencos, Petén</t>
  </si>
  <si>
    <t>Melchor de Mencos</t>
  </si>
  <si>
    <t>Buenos Aires I</t>
  </si>
  <si>
    <t>SIGAP-264</t>
  </si>
  <si>
    <t>Resolución SE-CONAP 471/2008</t>
  </si>
  <si>
    <t>Buenos Aires II</t>
  </si>
  <si>
    <t>SIGAP-263</t>
  </si>
  <si>
    <t>Resolución SE-CONAP 488/2008</t>
  </si>
  <si>
    <t>Plancha de Piedra</t>
  </si>
  <si>
    <t>SIGAP-262</t>
  </si>
  <si>
    <t>Resolución SE-CONAP 6/2009</t>
  </si>
  <si>
    <t xml:space="preserve">Mario Rodolfo Aguilar </t>
  </si>
  <si>
    <t>Finca Patrocinio</t>
  </si>
  <si>
    <t>SIGAP-261</t>
  </si>
  <si>
    <t>Resolución SE-CONAP 259/2009</t>
  </si>
  <si>
    <t>Lorena Castillo Castellanos</t>
  </si>
  <si>
    <t>Finca Nitún</t>
  </si>
  <si>
    <t>SIGAP-260</t>
  </si>
  <si>
    <t>Resolución SE-CONAP 7/2009</t>
  </si>
  <si>
    <t>Inversiones Mosarc S.A</t>
  </si>
  <si>
    <t>Finca Rincón Grande</t>
  </si>
  <si>
    <t>SIGAP-259</t>
  </si>
  <si>
    <t>Resolución SE-CONAP 223/2009</t>
  </si>
  <si>
    <t>Marcelina González Cruz</t>
  </si>
  <si>
    <t>Finca El Cibal</t>
  </si>
  <si>
    <t>SIGAP-258</t>
  </si>
  <si>
    <t>Resolución SE-CONAP 267/2010</t>
  </si>
  <si>
    <t>No Actualizado</t>
  </si>
  <si>
    <t>Bocanueva S.A.</t>
  </si>
  <si>
    <t>Resolución SE-CONAP 87/2009</t>
  </si>
  <si>
    <t>El Estor</t>
  </si>
  <si>
    <t>Finca Setal</t>
  </si>
  <si>
    <t>SIGAP-257</t>
  </si>
  <si>
    <t>Resolución SE-CONAP 40/2009</t>
  </si>
  <si>
    <t>Plantaciones Monterrey S.A.</t>
  </si>
  <si>
    <t>Escuintla</t>
  </si>
  <si>
    <t>El Zapote</t>
  </si>
  <si>
    <t>SIGAP-256</t>
  </si>
  <si>
    <t>Resolución SE-CONAP 271/2008</t>
  </si>
  <si>
    <t>Agroforestal Rosales Pacheco, S:A</t>
  </si>
  <si>
    <t>Santa Ana</t>
  </si>
  <si>
    <t>Finca Los Tarros</t>
  </si>
  <si>
    <t>SIGAP-254</t>
  </si>
  <si>
    <t>Resolución SE-CONAP 396/2008</t>
  </si>
  <si>
    <t>Resolución SE-CONAP 13/2011</t>
  </si>
  <si>
    <t>Santa Victoria S.A.</t>
  </si>
  <si>
    <t>Fraijanes</t>
  </si>
  <si>
    <t>Finca el Porvenir</t>
  </si>
  <si>
    <t>SIGAP-253</t>
  </si>
  <si>
    <t>Resolución SE-CONAP 387/2008</t>
  </si>
  <si>
    <t>Henio Raúl Pérez Meléndez</t>
  </si>
  <si>
    <t>La Soledad y anexos</t>
  </si>
  <si>
    <t>SIGAP-251</t>
  </si>
  <si>
    <t>Resolución SE-CONAP 369/2008</t>
  </si>
  <si>
    <t>Fundación Defensores de la Naturaleza</t>
  </si>
  <si>
    <t>Los Amates</t>
  </si>
  <si>
    <t>Finca Pujol fraccion E</t>
  </si>
  <si>
    <t>SIGAP-247</t>
  </si>
  <si>
    <t>Resolución SE-CONAP 367/2008</t>
  </si>
  <si>
    <t>La Joya</t>
  </si>
  <si>
    <t>SIGAP-246</t>
  </si>
  <si>
    <t>Resolución SE-CONAP 366/2008</t>
  </si>
  <si>
    <t>El Pujol fraccion C</t>
  </si>
  <si>
    <t>SIGAP-245</t>
  </si>
  <si>
    <t>Resolución SE-CONAP 365/2008</t>
  </si>
  <si>
    <t>Gualán</t>
  </si>
  <si>
    <t>Los Hornos</t>
  </si>
  <si>
    <t>SIGAP-244</t>
  </si>
  <si>
    <t>Resolución SE-CONAP 355/2008</t>
  </si>
  <si>
    <t>El Pujol Fracción B</t>
  </si>
  <si>
    <t>SIGAP-243</t>
  </si>
  <si>
    <t>Resolución SE-CONAP 258/2008</t>
  </si>
  <si>
    <t>Municipalidad de Sumpango, Sacatepéquez</t>
  </si>
  <si>
    <t>Sumpango</t>
  </si>
  <si>
    <t>Astillero Municipal Sumpango, El Rejon, Chirres y Los Encuentros</t>
  </si>
  <si>
    <t>SIGAP-242</t>
  </si>
  <si>
    <t>Resolución SE-CONAP 127/2008</t>
  </si>
  <si>
    <t>Agropecuaria El Bejucal. S. A.</t>
  </si>
  <si>
    <t>Santa Rosa</t>
  </si>
  <si>
    <t>Pueblo Nuevo Viñas</t>
  </si>
  <si>
    <t>El Bejucal</t>
  </si>
  <si>
    <t>SIGAP-241</t>
  </si>
  <si>
    <t>Resolución SE-CONAP 115/2008</t>
  </si>
  <si>
    <t>Agricola Falla Arias y Compañía S.A.</t>
  </si>
  <si>
    <t>San Miguel Dueñas</t>
  </si>
  <si>
    <t>San Sebastian</t>
  </si>
  <si>
    <t>SIGAP-240</t>
  </si>
  <si>
    <t>Resolución SE-CONAP 096/2008</t>
  </si>
  <si>
    <t>Angelina Bollat Hernández</t>
  </si>
  <si>
    <t>Saq Ha</t>
  </si>
  <si>
    <t>SIGAP-239</t>
  </si>
  <si>
    <t>Resolución SE-CONAP 457/2008</t>
  </si>
  <si>
    <t>Resolución SE-CONAP 017/2008</t>
  </si>
  <si>
    <t>Municipalidad de Concepcion Chiquirichapa, Quetzaltenango</t>
  </si>
  <si>
    <t>Concepción Chiquirichapa</t>
  </si>
  <si>
    <t>Concepcion Chiquirichapa</t>
  </si>
  <si>
    <t>SIGAP-238</t>
  </si>
  <si>
    <t>Resolución SE-CONAP 007/2008</t>
  </si>
  <si>
    <t>Mario Enrique Gálvez</t>
  </si>
  <si>
    <t>SIGAP-237</t>
  </si>
  <si>
    <t>Resolución SE-CONAP 374/2007</t>
  </si>
  <si>
    <t>Agropecuaria Los Pinos S.A.</t>
  </si>
  <si>
    <t>San José El Yalú</t>
  </si>
  <si>
    <t>SIGAP-236</t>
  </si>
  <si>
    <t>Resolución SE-CONAP 308/2007</t>
  </si>
  <si>
    <t>Agropecuaria Los Cedros S.A.</t>
  </si>
  <si>
    <t>Chagüite</t>
  </si>
  <si>
    <t>SIGAP-235</t>
  </si>
  <si>
    <t>Resolución SE-CONAP 338/2007</t>
  </si>
  <si>
    <t>Municipalidad de Pastores, Sacatepéquez</t>
  </si>
  <si>
    <t>Pastores</t>
  </si>
  <si>
    <t xml:space="preserve">Astilleros La Cumbre, El Jute y El Platanar </t>
  </si>
  <si>
    <t>SIGAP-234</t>
  </si>
  <si>
    <t>Resolución SE-CONAP 328/2007</t>
  </si>
  <si>
    <t>Municipalidad de Amatitlán, Guatemala</t>
  </si>
  <si>
    <t>Amatitlán</t>
  </si>
  <si>
    <t xml:space="preserve">El Barretal </t>
  </si>
  <si>
    <t>SIGAP-233</t>
  </si>
  <si>
    <t>Resolución SE-CONAP 268/2010</t>
  </si>
  <si>
    <t>Resolución SE-CONAP 324/2007</t>
  </si>
  <si>
    <t>Municipalidad de San Francisco, Petén</t>
  </si>
  <si>
    <t>San Francisco</t>
  </si>
  <si>
    <t xml:space="preserve"> Najochón</t>
  </si>
  <si>
    <t>SIGAP-232</t>
  </si>
  <si>
    <t>Resolución SE-CONAP 387/2007</t>
  </si>
  <si>
    <t xml:space="preserve">Agrícola San Isidro, S.A. </t>
  </si>
  <si>
    <t>San Martín Sacatepéquez</t>
  </si>
  <si>
    <t>La Rosita</t>
  </si>
  <si>
    <t>SIGAP-231</t>
  </si>
  <si>
    <t>Resolución SE-CONAP 377/2007</t>
  </si>
  <si>
    <t>San Jose Tierra Linda I, II, III</t>
  </si>
  <si>
    <t>SIGAP-230</t>
  </si>
  <si>
    <t>Resolución SE-CONAP 366/2007</t>
  </si>
  <si>
    <t>Municipalidad de San Bartolome Milpas Altas, Sacatepéquez</t>
  </si>
  <si>
    <t>San Bartolomé Milpas Altas</t>
  </si>
  <si>
    <t>Astillero Cerro Nimachay</t>
  </si>
  <si>
    <t>SIGAP-229</t>
  </si>
  <si>
    <t>Resolución SE-CONAP 18/2010</t>
  </si>
  <si>
    <t>Resolución SE-CONAP 364/2007</t>
  </si>
  <si>
    <t>Municipalidad de Poptún, Peten</t>
  </si>
  <si>
    <t>Poptún</t>
  </si>
  <si>
    <t>La ENEA</t>
  </si>
  <si>
    <t>SIGAP-228</t>
  </si>
  <si>
    <t>Resolución SE-CONAP 358/2007</t>
  </si>
  <si>
    <t>Raúl Antonio Hernández Alvarado</t>
  </si>
  <si>
    <t>San Pedro Yepocapa</t>
  </si>
  <si>
    <t>Monserrate</t>
  </si>
  <si>
    <t>SIGAP-227</t>
  </si>
  <si>
    <t>Resolución SE-CONAP 335/2007</t>
  </si>
  <si>
    <t>Dorothy Ruth Nicol Mayorga de Powel</t>
  </si>
  <si>
    <t xml:space="preserve">San Francisco de Asis </t>
  </si>
  <si>
    <t>SIGAP-226</t>
  </si>
  <si>
    <t>Resolución SE-CONAP 274/2007</t>
  </si>
  <si>
    <t>Orlando Schwendener</t>
  </si>
  <si>
    <t>Morazán</t>
  </si>
  <si>
    <t>El Risco</t>
  </si>
  <si>
    <t>SIGAP-225</t>
  </si>
  <si>
    <t>Resolución SE-CONAP 198/2007</t>
  </si>
  <si>
    <t>El Mirador</t>
  </si>
  <si>
    <t>SIGAP-224</t>
  </si>
  <si>
    <t>Resolución SE-CONAP 180/2007</t>
  </si>
  <si>
    <t>Jorge Mario Chub Ché</t>
  </si>
  <si>
    <t>Santa Rosita</t>
  </si>
  <si>
    <t>SIGAP-222</t>
  </si>
  <si>
    <t>Resolución SE-CONAP 269/2010</t>
  </si>
  <si>
    <t>Resolución SE-CONAP 174/2007</t>
  </si>
  <si>
    <t>Municipalidad de San Andrés, Petén</t>
  </si>
  <si>
    <t>Nueva Juventud</t>
  </si>
  <si>
    <t>SIGAP-221</t>
  </si>
  <si>
    <t>Municipalidad de San Fracisco, Petén</t>
  </si>
  <si>
    <t>Resolución SE-CONAP 167/2007</t>
  </si>
  <si>
    <t>Chuna´a</t>
  </si>
  <si>
    <t>SIGAP-219</t>
  </si>
  <si>
    <t>Resolución SE-CONAP 154/2007</t>
  </si>
  <si>
    <t>Nuevos Mercados, S.A.</t>
  </si>
  <si>
    <t>SIGAP-218</t>
  </si>
  <si>
    <t>Resolución SE-CONAP 116/2007</t>
  </si>
  <si>
    <t>Compañía Agrícola La Aventura, S.A.</t>
  </si>
  <si>
    <t>Chiquimulilla</t>
  </si>
  <si>
    <t>La Aventura</t>
  </si>
  <si>
    <t>SIGAP-217</t>
  </si>
  <si>
    <t>Resolución SE-CONAP 104/2007</t>
  </si>
  <si>
    <t>Municipalidad de La Unión, Zacapa</t>
  </si>
  <si>
    <t>s.f.</t>
  </si>
  <si>
    <t>La Unión</t>
  </si>
  <si>
    <t>SIGAP-216</t>
  </si>
  <si>
    <t>Resolución SE-CONAP 11/2010</t>
  </si>
  <si>
    <t>Resolución SE-CONAP 110/2007</t>
  </si>
  <si>
    <t>Municipalidad de La Libertad Peten</t>
  </si>
  <si>
    <t>Venus Verdoso</t>
  </si>
  <si>
    <t>SIGAP-215</t>
  </si>
  <si>
    <t>Resolución SE-CONAP 100/2007</t>
  </si>
  <si>
    <t>El Copoito</t>
  </si>
  <si>
    <t>SIGAP-214</t>
  </si>
  <si>
    <t>Resolución SE-CONAP 095/2007</t>
  </si>
  <si>
    <t>El Chicozapote</t>
  </si>
  <si>
    <t>SIGAP-213</t>
  </si>
  <si>
    <t>Resolución SE-CONAP 93/2007</t>
  </si>
  <si>
    <t>Rodrigo Erales Vides</t>
  </si>
  <si>
    <t>Chajmaik</t>
  </si>
  <si>
    <t>SIGAP-212</t>
  </si>
  <si>
    <t>Resolución SE-CONAP 114/2009</t>
  </si>
  <si>
    <t>Resolución SE-CONAP 072/2007</t>
  </si>
  <si>
    <t>Municipalidad de San Juan Ostuncalco, Quezaltenango</t>
  </si>
  <si>
    <t>San Juan Ostuncalco</t>
  </si>
  <si>
    <t>El Caracol, Los Espinos, Mirasol y Tizate</t>
  </si>
  <si>
    <t>SIGAP-211</t>
  </si>
  <si>
    <t>Resolución SE-CONAP 069/2007</t>
  </si>
  <si>
    <t>Rosa María Aguilar Maldonado</t>
  </si>
  <si>
    <t>El Jícaro</t>
  </si>
  <si>
    <t>Hacienda Los Jose Luises</t>
  </si>
  <si>
    <t>SIGAP-210</t>
  </si>
  <si>
    <t>Resolución SE-CONAP 453/2008</t>
  </si>
  <si>
    <t>En actualización</t>
  </si>
  <si>
    <t>Municipalidad de Sibinal, San Marcos</t>
  </si>
  <si>
    <t>Sibinal</t>
  </si>
  <si>
    <t>Sibinal (Canjulá, Tacaná, Los Maijones y Tocapote)</t>
  </si>
  <si>
    <t>SIGAP-209</t>
  </si>
  <si>
    <t>Asociacion para el Desarrollo Integral de la Gloria</t>
  </si>
  <si>
    <t>Resolución  SE-CONAP 063/2007</t>
  </si>
  <si>
    <t>San Miguel Uspantán</t>
  </si>
  <si>
    <t>Finca La Gloria</t>
  </si>
  <si>
    <t>SIGAP-208</t>
  </si>
  <si>
    <t>Plantaciones Asturias, S.A.</t>
  </si>
  <si>
    <t>Resolución  SE-CONAP 083/2007</t>
  </si>
  <si>
    <t>Quetzaltenango, Retalhuleu, Suchitepéquez</t>
  </si>
  <si>
    <t>Zunil, San Felipe, Pueblo Nuevo</t>
  </si>
  <si>
    <t>Finca Asturias</t>
  </si>
  <si>
    <t>SIGAP-207</t>
  </si>
  <si>
    <t>Agricola Travesia. S. A</t>
  </si>
  <si>
    <t>Resolución SE-CONAP 47/2007</t>
  </si>
  <si>
    <t>Finca La Travesía</t>
  </si>
  <si>
    <t>SIGAP-206</t>
  </si>
  <si>
    <t>Agropecuaria Los Cedros</t>
  </si>
  <si>
    <t>Resolución SE-CONAP 046/2007</t>
  </si>
  <si>
    <t>Finca Los Cedros</t>
  </si>
  <si>
    <t>SIGAP-205</t>
  </si>
  <si>
    <t>José Chub y Cristina Ché</t>
  </si>
  <si>
    <t>Resolución SE-CONAP 015/2007</t>
  </si>
  <si>
    <t>Finca San José</t>
  </si>
  <si>
    <t>SIGAP-203</t>
  </si>
  <si>
    <t>Resolución SE-CONAP 190/2011</t>
  </si>
  <si>
    <t>Resolución SE-CONAP 001/2007</t>
  </si>
  <si>
    <t>José Gonzalo Rosado Pinelo</t>
  </si>
  <si>
    <t>Monte María</t>
  </si>
  <si>
    <t>SIGAP-202</t>
  </si>
  <si>
    <t>Resolución SE-CONAP 231/2009</t>
  </si>
  <si>
    <t>Resolución SE-CONAP 262/2006</t>
  </si>
  <si>
    <t>Fernando de Jesús Paiz Leonardo</t>
  </si>
  <si>
    <t>Finca Fernando Paiz</t>
  </si>
  <si>
    <t>SIGAP-201</t>
  </si>
  <si>
    <t>Resolución SE-CONAP 214/2006</t>
  </si>
  <si>
    <t>Lote 6</t>
  </si>
  <si>
    <t>SIGAP-200</t>
  </si>
  <si>
    <t>Resolución SE-CONAP 218/2006</t>
  </si>
  <si>
    <t>Lote 11</t>
  </si>
  <si>
    <t>SIGAP-199</t>
  </si>
  <si>
    <t>Resolución SE-CONAP 217/2006</t>
  </si>
  <si>
    <t>Lote 10</t>
  </si>
  <si>
    <t>SIGAP-198</t>
  </si>
  <si>
    <t>Resolución SE-CONAP 215/2006</t>
  </si>
  <si>
    <t>Lote 8</t>
  </si>
  <si>
    <t>SIGAP-197</t>
  </si>
  <si>
    <t>Plantaciones y Turismo, S.A.</t>
  </si>
  <si>
    <t>Resolución SE-CONAP 244/2006</t>
  </si>
  <si>
    <t>Nuevo Palmar</t>
  </si>
  <si>
    <t>Finca La Bohemia</t>
  </si>
  <si>
    <t>SIGAP-196</t>
  </si>
  <si>
    <t>Pedro Echeverría Falla</t>
  </si>
  <si>
    <t>Resolución SE-CONAP 108/2006</t>
  </si>
  <si>
    <t>Santa Catalina y Anexo Joya Carbonera</t>
  </si>
  <si>
    <t>SIGAP-195</t>
  </si>
  <si>
    <t>Marco Quiñónez</t>
  </si>
  <si>
    <t>Resolución SE-CONAP 234/2006</t>
  </si>
  <si>
    <t>Xecanac</t>
  </si>
  <si>
    <t>SIGAP-194</t>
  </si>
  <si>
    <t>Resolución SE-CONAP 221/2006 y 327/2010</t>
  </si>
  <si>
    <t>Puerto Barrios</t>
  </si>
  <si>
    <t>Río Bonito</t>
  </si>
  <si>
    <t>SIGAP-193</t>
  </si>
  <si>
    <t>Resolución SE-CONAP 220/2006</t>
  </si>
  <si>
    <t>Reserva Santuario de las Aves</t>
  </si>
  <si>
    <t>SIGAP-192</t>
  </si>
  <si>
    <t>Resolución SE-CONAP 219/2006</t>
  </si>
  <si>
    <t>Morazán, San Agustín Acasaguastlán</t>
  </si>
  <si>
    <t>Luisiana</t>
  </si>
  <si>
    <t>SIGAP-191</t>
  </si>
  <si>
    <t>Resolución SE-CONAP 216/2006</t>
  </si>
  <si>
    <t>Concepción</t>
  </si>
  <si>
    <t>SIGAP-190</t>
  </si>
  <si>
    <t>Resolución SE-CONAP 213/2006</t>
  </si>
  <si>
    <t>San Isidro</t>
  </si>
  <si>
    <t>SIGAP-189</t>
  </si>
  <si>
    <t>Resolución SE-CONAP 212/2006</t>
  </si>
  <si>
    <t>Las Nubes</t>
  </si>
  <si>
    <t>SIGAP-188</t>
  </si>
  <si>
    <t>Resolución SE-CONAP 211/2006</t>
  </si>
  <si>
    <t>Montaña Larga</t>
  </si>
  <si>
    <t>SIGAP-187</t>
  </si>
  <si>
    <t>Resolución SE-CONAP 210/2006</t>
  </si>
  <si>
    <t>La Palmilla</t>
  </si>
  <si>
    <t>SIGAP-186</t>
  </si>
  <si>
    <t>Alfonso Antonio Berganza Rodríguez</t>
  </si>
  <si>
    <t>Resolución SE-CONAP 209/2006</t>
  </si>
  <si>
    <t>Livingston</t>
  </si>
  <si>
    <t>Quebrada Seca</t>
  </si>
  <si>
    <t>SIGAP-185</t>
  </si>
  <si>
    <t>Resolución SE-CONAP 208/2006</t>
  </si>
  <si>
    <t>El Bosque</t>
  </si>
  <si>
    <t>SIGAP-184</t>
  </si>
  <si>
    <t>Felix Sun</t>
  </si>
  <si>
    <t>Resolución SE-CONAP 203/2006</t>
  </si>
  <si>
    <t>Peña de Angel</t>
  </si>
  <si>
    <t>SIGAP-183</t>
  </si>
  <si>
    <t>Municipalidad del El Jícaro</t>
  </si>
  <si>
    <t>Resolución SE-CONAP 103/2006</t>
  </si>
  <si>
    <t>Lo de China</t>
  </si>
  <si>
    <t>SIGAP-182</t>
  </si>
  <si>
    <t>Resolución SE-CONAP 56/2010</t>
  </si>
  <si>
    <t>Carlos René Jiménez</t>
  </si>
  <si>
    <t>Resolución SE-CONAP 194/2006</t>
  </si>
  <si>
    <t>Finca Chacá</t>
  </si>
  <si>
    <t>SIGAP-181</t>
  </si>
  <si>
    <t>Resolución SE-CONAP 156/2010</t>
  </si>
  <si>
    <t>Alberto Girón Cabrera</t>
  </si>
  <si>
    <t>Resolución SE-CONAP 186/2006</t>
  </si>
  <si>
    <t>Finca AA</t>
  </si>
  <si>
    <t>SIGAP-180</t>
  </si>
  <si>
    <t>Resolución SE-CONAP 76/2010</t>
  </si>
  <si>
    <t>Raul Granados España</t>
  </si>
  <si>
    <t>Resolución SE-CONAP 175/2006</t>
  </si>
  <si>
    <t>El Pollo</t>
  </si>
  <si>
    <t>SIGAP-179</t>
  </si>
  <si>
    <t>Resolución SE-CONAP 151/2011</t>
  </si>
  <si>
    <t>José Caal Caal</t>
  </si>
  <si>
    <t>Resolución SE-CONAP 174/2006</t>
  </si>
  <si>
    <t>La Democracia</t>
  </si>
  <si>
    <t>SIGAP-178</t>
  </si>
  <si>
    <t>Resolución SE-CONAP 166/2006</t>
  </si>
  <si>
    <t>Lote "9"</t>
  </si>
  <si>
    <t>SIGAP-177</t>
  </si>
  <si>
    <t>Resolución SE-CONAP 481/2014</t>
  </si>
  <si>
    <t>Municipalidad de San Marcos</t>
  </si>
  <si>
    <t>Resolución SE-CONAP 146/2006</t>
  </si>
  <si>
    <t>Astillero Municipal de San Marcos</t>
  </si>
  <si>
    <t>SIGAP-176</t>
  </si>
  <si>
    <t>Resolución SE-CONAP 251/2015</t>
  </si>
  <si>
    <t>Municipalidad de San Pedro Sacatepequez, San Marcos</t>
  </si>
  <si>
    <t>Resolución SE-CONAP 144/2006</t>
  </si>
  <si>
    <t>San Pedro Sacatepéquez</t>
  </si>
  <si>
    <t>Astillero Municipal 1 y 2 de San Pedro Sacatepequez San Marcos</t>
  </si>
  <si>
    <t>SIGAP-175</t>
  </si>
  <si>
    <t>Inversiones de Desarrollo S.A.</t>
  </si>
  <si>
    <t>Resolución SE-CONAP 143/2006</t>
  </si>
  <si>
    <t>Selempin</t>
  </si>
  <si>
    <t>SIGAP-174</t>
  </si>
  <si>
    <t>Blanca Alicia Marroquin Schwendener</t>
  </si>
  <si>
    <t>Resolución SE-CONAP 135/2006</t>
  </si>
  <si>
    <t>Los Alpes</t>
  </si>
  <si>
    <t>SIGAP-173</t>
  </si>
  <si>
    <t>Chin-Hsuan Yen Wu</t>
  </si>
  <si>
    <t>Resolución SE-CONAP 134/2006</t>
  </si>
  <si>
    <t>El Roble</t>
  </si>
  <si>
    <t>SIGAP-172</t>
  </si>
  <si>
    <t>Carolina Marroquín Schwendener De Molina</t>
  </si>
  <si>
    <t xml:space="preserve">Resolución SE-CONAP 133/2006 </t>
  </si>
  <si>
    <t>Antigua Estancia de los Leones</t>
  </si>
  <si>
    <t>SIGAP-171</t>
  </si>
  <si>
    <t>Resolución SE-CONAP 392/2007</t>
  </si>
  <si>
    <t>Mario Sicay Sulugui</t>
  </si>
  <si>
    <t>Resolución SE-CONAP 094/2006</t>
  </si>
  <si>
    <t>Pochuta, Patzún</t>
  </si>
  <si>
    <t>San Bernardino E.C.A. Xejuyu</t>
  </si>
  <si>
    <t>SIGAP-170</t>
  </si>
  <si>
    <t>Resolución SE-CONAP 093/2006</t>
  </si>
  <si>
    <t>Río Zarco Chiquito</t>
  </si>
  <si>
    <t>SIGAP-169</t>
  </si>
  <si>
    <t>Resolución SE-CONAP 083/2007</t>
  </si>
  <si>
    <t>Chabiland Esquina</t>
  </si>
  <si>
    <t>SIGAP-168</t>
  </si>
  <si>
    <t>Resolución SE-CONAP 082/2006</t>
  </si>
  <si>
    <t>Chabiland Cerro</t>
  </si>
  <si>
    <t>SIGAP-167</t>
  </si>
  <si>
    <t>Resolución SE-CONAP 076/2006</t>
  </si>
  <si>
    <t>Pataxte</t>
  </si>
  <si>
    <t>SIGAP-166</t>
  </si>
  <si>
    <t>Bonafide S.A.</t>
  </si>
  <si>
    <t>Resolución SE-CONAP 105/2006</t>
  </si>
  <si>
    <t>Purulhá, Baja Verapaz</t>
  </si>
  <si>
    <t>Biotopín</t>
  </si>
  <si>
    <t>SIGAP-165</t>
  </si>
  <si>
    <t>Resolución SE-CONAP 104/2006</t>
  </si>
  <si>
    <t>El Naranjo</t>
  </si>
  <si>
    <t>SIGAP-164</t>
  </si>
  <si>
    <t>Francisco Lima Pineda</t>
  </si>
  <si>
    <t>Resolución SE-CONAP 001/2006</t>
  </si>
  <si>
    <t>Laguna Perdida</t>
  </si>
  <si>
    <t>SIGAP-163</t>
  </si>
  <si>
    <t>Manila S.A.</t>
  </si>
  <si>
    <t>Resolución SE-CONAP 170/2005</t>
  </si>
  <si>
    <t>Nuevo Progreso</t>
  </si>
  <si>
    <t>Manila</t>
  </si>
  <si>
    <t>SIGAP-162</t>
  </si>
  <si>
    <t>Municipalidad del El Jícaro, El Progreso</t>
  </si>
  <si>
    <t>Resolución SE-CONAP 058/2005</t>
  </si>
  <si>
    <t>Cerro de Jesús</t>
  </si>
  <si>
    <t>SIGAP-161</t>
  </si>
  <si>
    <t>Municipalidad de Chahal, Alta Verapaz</t>
  </si>
  <si>
    <t>Resolución SE-CONAP 006/2005</t>
  </si>
  <si>
    <t>Chahal</t>
  </si>
  <si>
    <t>Parque Recreativo Natural Municipal</t>
  </si>
  <si>
    <t>Las Conchas</t>
  </si>
  <si>
    <t>SIGAP-160</t>
  </si>
  <si>
    <t>Resolución SE-CONAP 005/2005</t>
  </si>
  <si>
    <t>Reserva Forestal Municipal</t>
  </si>
  <si>
    <t>San Agustin Chahal</t>
  </si>
  <si>
    <t>SIGAP-159</t>
  </si>
  <si>
    <t>Resolución SE-CONAP 004/2005</t>
  </si>
  <si>
    <t>San Lucas Secanté</t>
  </si>
  <si>
    <t>SIGAP-158</t>
  </si>
  <si>
    <t xml:space="preserve">Decreto No. 025-2005 </t>
  </si>
  <si>
    <t>Lanquín</t>
  </si>
  <si>
    <t>Tipo II</t>
  </si>
  <si>
    <t>Monumento Natural</t>
  </si>
  <si>
    <t xml:space="preserve">Semuc Champey                      </t>
  </si>
  <si>
    <t>SIGAP-157</t>
  </si>
  <si>
    <t>Resolución SE-CONAP 130/2007</t>
  </si>
  <si>
    <t xml:space="preserve">Decreto No. 023-2005 </t>
  </si>
  <si>
    <t xml:space="preserve"> Izabal</t>
  </si>
  <si>
    <t>Refugio de Vida Silvestre</t>
  </si>
  <si>
    <r>
      <t xml:space="preserve">Punta de Manabique </t>
    </r>
    <r>
      <rPr>
        <sz val="12"/>
        <color indexed="10"/>
        <rFont val="Calibri"/>
        <family val="2"/>
      </rPr>
      <t>**</t>
    </r>
  </si>
  <si>
    <t>SIGAP-156</t>
  </si>
  <si>
    <t xml:space="preserve">Decreto No. 12-2005 </t>
  </si>
  <si>
    <t>Area de Uso Multiple</t>
  </si>
  <si>
    <r>
      <t xml:space="preserve">Río Sarstun </t>
    </r>
    <r>
      <rPr>
        <sz val="12"/>
        <color indexed="10"/>
        <rFont val="Calibri"/>
        <family val="2"/>
      </rPr>
      <t>**</t>
    </r>
    <r>
      <rPr>
        <sz val="10"/>
        <rFont val="Calibri"/>
        <family val="2"/>
      </rPr>
      <t xml:space="preserve">                               </t>
    </r>
  </si>
  <si>
    <t>SIGAP-155</t>
  </si>
  <si>
    <t>Elsa Sofía Marroquín Schwendener</t>
  </si>
  <si>
    <t>Resolución SE-CONAP 007/2005</t>
  </si>
  <si>
    <t>Monte Alto</t>
  </si>
  <si>
    <t>SIGAP-154</t>
  </si>
  <si>
    <t>Resolución SE-CONAP 275/2015</t>
  </si>
  <si>
    <t>Municipalidad de Todos Santos Cuchumatan</t>
  </si>
  <si>
    <r>
      <t xml:space="preserve">Resolución SE-CONAP 153/2004, 014/2009 </t>
    </r>
    <r>
      <rPr>
        <sz val="10"/>
        <rFont val="Calibri"/>
        <family val="2"/>
      </rPr>
      <t>y 03/2010</t>
    </r>
  </si>
  <si>
    <t>Todos Santos Cuchumatanes</t>
  </si>
  <si>
    <t>K'ojlab'l Tze´ te Tnom Todos Santos Cuchumatán</t>
  </si>
  <si>
    <t>SIGAP-153</t>
  </si>
  <si>
    <t>Resolución SE-CONAP 376/2007</t>
  </si>
  <si>
    <t>Municipalidad de Salamá, FUNDEMABV</t>
  </si>
  <si>
    <t>Resolución SE-CONAP 047/2004</t>
  </si>
  <si>
    <t>Los Cerritos - El Portezuelo</t>
  </si>
  <si>
    <t>SIGAP-151</t>
  </si>
  <si>
    <t>Adolfo José Ramon Boppel Carrera</t>
  </si>
  <si>
    <t>Resolución SE-CONAP 125/2004</t>
  </si>
  <si>
    <t>SIGAP-150</t>
  </si>
  <si>
    <t>Juna Ramon Paz Ramirez</t>
  </si>
  <si>
    <t>Resolución SE-CONAP 170/2004</t>
  </si>
  <si>
    <t>Las Flores</t>
  </si>
  <si>
    <t>SIGAP-149</t>
  </si>
  <si>
    <t>Resolución SE-CONAP 318/2007</t>
  </si>
  <si>
    <t>Ixakel Sociedad Anonima</t>
  </si>
  <si>
    <t>Resolución SE-CONAP 171/2004; SE-CONAP 369/214 ampliación</t>
  </si>
  <si>
    <t>Taxisco</t>
  </si>
  <si>
    <t>Dulce Nombre</t>
  </si>
  <si>
    <t>SIGAP-148</t>
  </si>
  <si>
    <t>Municipalidad  de Cabañas</t>
  </si>
  <si>
    <t>Resolución SE-CONAP 228/2003</t>
  </si>
  <si>
    <t>Cabañas</t>
  </si>
  <si>
    <t>Niño Dormido</t>
  </si>
  <si>
    <t>SIGAP-147</t>
  </si>
  <si>
    <t>Municipalidad de Morales</t>
  </si>
  <si>
    <t>Resolución SE-CONAP 77/2003</t>
  </si>
  <si>
    <t>Montaña Chiclera</t>
  </si>
  <si>
    <t>SIGAP-146</t>
  </si>
  <si>
    <t>Elsa Marina Elias</t>
  </si>
  <si>
    <t>Resolución SE-CONAP 101/2003</t>
  </si>
  <si>
    <t>Jalapa</t>
  </si>
  <si>
    <t>Cascadas de Tatasirire</t>
  </si>
  <si>
    <t>SIGAP-145</t>
  </si>
  <si>
    <t>José Manuel Herrarte Orantes</t>
  </si>
  <si>
    <t>Resolución SE-CONAP 10/2002 y 290/2012</t>
  </si>
  <si>
    <t>Zavala</t>
  </si>
  <si>
    <t>SIGAP-144</t>
  </si>
  <si>
    <t>Resolución SE-CONAP 331/2007</t>
  </si>
  <si>
    <t>Rodrigo Ibarguen Castillo</t>
  </si>
  <si>
    <t>Resolución SE-CONAP 137/2002</t>
  </si>
  <si>
    <t>Yaxhá</t>
  </si>
  <si>
    <t>SIGAP-143</t>
  </si>
  <si>
    <t>Resolución SE-CONAP 345/2007</t>
  </si>
  <si>
    <t>Boris Leonel Herrarte Orantes</t>
  </si>
  <si>
    <t>Resolución SE-CONAP 14/2002</t>
  </si>
  <si>
    <t>SIGAP-142</t>
  </si>
  <si>
    <t>Resolución SE-CONAP 290/2007</t>
  </si>
  <si>
    <t>Ingrid Marlene Herrarte Orantes</t>
  </si>
  <si>
    <t>Resolución SE-CONAP 18/2002</t>
  </si>
  <si>
    <t>Río Azul</t>
  </si>
  <si>
    <t>SIGAP-141</t>
  </si>
  <si>
    <t>Jose Manuel Herrarte Orantes</t>
  </si>
  <si>
    <t>Resolución SE-CONAP 11/2002</t>
  </si>
  <si>
    <t>Quebrada Azul</t>
  </si>
  <si>
    <t>SIGAP-140</t>
  </si>
  <si>
    <t>ONA S.A.</t>
  </si>
  <si>
    <t>Resolución SE-CONAP 38/2002 y 147/2014</t>
  </si>
  <si>
    <t>El Quetzal</t>
  </si>
  <si>
    <t>Ona</t>
  </si>
  <si>
    <t>SIGAP-139</t>
  </si>
  <si>
    <t>Resolución SE-CONAP 346/2007</t>
  </si>
  <si>
    <t>Resolución SE-CONAP 03/2002</t>
  </si>
  <si>
    <t>Matriz Chocón</t>
  </si>
  <si>
    <t>SIGAP-138</t>
  </si>
  <si>
    <t>Alfred Botschi Gander</t>
  </si>
  <si>
    <t>Resolución SE-CONAP 09/2002</t>
  </si>
  <si>
    <t>Las Palmas</t>
  </si>
  <si>
    <t>SIGAP-137</t>
  </si>
  <si>
    <t>Resolución SE-CONAP 16/2002</t>
  </si>
  <si>
    <t>Las Cuevas</t>
  </si>
  <si>
    <t>SIGAP-136</t>
  </si>
  <si>
    <t>Resolución SE-CONAP 289/2007</t>
  </si>
  <si>
    <t>Jose Enrique Mendez Colom</t>
  </si>
  <si>
    <t>Resolución SE-CONAP 62/2002</t>
  </si>
  <si>
    <t>Corral Viejo</t>
  </si>
  <si>
    <t>SIGAP-135</t>
  </si>
  <si>
    <t>Resolución SE-CONAP 371/2008</t>
  </si>
  <si>
    <t>REPORSA S.A.</t>
  </si>
  <si>
    <t>Resolución SE-CONAP 151/2002</t>
  </si>
  <si>
    <t>Concepción Chuitó</t>
  </si>
  <si>
    <t>SIGAP-134</t>
  </si>
  <si>
    <t>Asociación BIDAS</t>
  </si>
  <si>
    <t>Resolución SE-CONAP 122/2002</t>
  </si>
  <si>
    <t>Chicacnab</t>
  </si>
  <si>
    <t>SIGAP-133</t>
  </si>
  <si>
    <t>Armin Martin Schumacher Markus Alois Reinhard</t>
  </si>
  <si>
    <t>Resolución SE-CONAP 127/2002</t>
  </si>
  <si>
    <t>San Miguel Tucurú</t>
  </si>
  <si>
    <t>Chelemha</t>
  </si>
  <si>
    <t>SIGAP-132</t>
  </si>
  <si>
    <t>Resolución SE-CONAP 343/2007</t>
  </si>
  <si>
    <t>María Antonieta Herrarte Orantes</t>
  </si>
  <si>
    <t>Resolución SE-CONAP 12/2002</t>
  </si>
  <si>
    <t>Cástulo</t>
  </si>
  <si>
    <t>SIGAP-131</t>
  </si>
  <si>
    <t>Resolución SE-CONAP 32/2002</t>
  </si>
  <si>
    <t>Candilejas</t>
  </si>
  <si>
    <t>SIGAP-130</t>
  </si>
  <si>
    <t>Resolución SE-CONAP 201/2011</t>
  </si>
  <si>
    <t>Agroindustrias GM S.A.</t>
  </si>
  <si>
    <t>Resolución SE-CONAP 160/2002</t>
  </si>
  <si>
    <t>El Asintal</t>
  </si>
  <si>
    <t>Buenos Aires</t>
  </si>
  <si>
    <t>SIGAP-129</t>
  </si>
  <si>
    <t>Resolución SE-CONAP 151/2001</t>
  </si>
  <si>
    <t>Tapón Creek</t>
  </si>
  <si>
    <t>SIGAP-128</t>
  </si>
  <si>
    <t>Resolución SE-CONAP 344/2007</t>
  </si>
  <si>
    <t>Aura Ileana Gordillo Sagastume de Figueroa</t>
  </si>
  <si>
    <t>Resolución SE-CONAP 109/2001</t>
  </si>
  <si>
    <t>Ram Tzul</t>
  </si>
  <si>
    <t>SIGAP-126</t>
  </si>
  <si>
    <t>Resolución SE-CONAP 332/2007</t>
  </si>
  <si>
    <t>Mario Raul Lemus Gordillo</t>
  </si>
  <si>
    <t>Resolución SE-CONAP 110/2001</t>
  </si>
  <si>
    <t>Posada Montaña del Quetzal</t>
  </si>
  <si>
    <t>SIGAP-125</t>
  </si>
  <si>
    <t>Carlos Adán Moino Dubón</t>
  </si>
  <si>
    <t>Montebello</t>
  </si>
  <si>
    <t>SIGAP-124</t>
  </si>
  <si>
    <t>Jorge Alberto Hasted Villagrán</t>
  </si>
  <si>
    <t>Resolución SE-CONAP 036/2001                 Ampliación del Registro Resolución SE-CONAP 309/2015</t>
  </si>
  <si>
    <t>Santiago Atitlán, San Pedro</t>
  </si>
  <si>
    <t>Milán y Anexos</t>
  </si>
  <si>
    <t>SIGAP-123</t>
  </si>
  <si>
    <t>Resolución SE-CONAP 377/2008</t>
  </si>
  <si>
    <t>Agrícola Café de Medio Día, S.A.</t>
  </si>
  <si>
    <t>Resolución SE-CONAP 045/2001</t>
  </si>
  <si>
    <t>El Tumbador, Nuevo Progreso</t>
  </si>
  <si>
    <t>Medio Día</t>
  </si>
  <si>
    <t>SIGAP-122</t>
  </si>
  <si>
    <t>Javier Abascal</t>
  </si>
  <si>
    <t>Resolución SE-CONAP 052/2001</t>
  </si>
  <si>
    <t>Chicacao</t>
  </si>
  <si>
    <t>María del Mar</t>
  </si>
  <si>
    <t>SIGAP-121</t>
  </si>
  <si>
    <t>Joseph A. Burge House</t>
  </si>
  <si>
    <t>Resolución SE-CONAP 060/2001</t>
  </si>
  <si>
    <t>Patulul</t>
  </si>
  <si>
    <t>Los Tarrales</t>
  </si>
  <si>
    <t>SIGAP-120</t>
  </si>
  <si>
    <t>Florencio Abascal</t>
  </si>
  <si>
    <t>Resolución SE-CONAP 054/2001</t>
  </si>
  <si>
    <t>Los Castaños</t>
  </si>
  <si>
    <t>SIGAP-119</t>
  </si>
  <si>
    <t>James E. Hazard</t>
  </si>
  <si>
    <t>Resolución SE-CONAP 061/2001</t>
  </si>
  <si>
    <t>Patulul, Santa Bárbara</t>
  </si>
  <si>
    <t>Los Andes</t>
  </si>
  <si>
    <t>SIGAP-118</t>
  </si>
  <si>
    <t>Resolución SE-CONAP 035/2001</t>
  </si>
  <si>
    <t>Las Maravillas</t>
  </si>
  <si>
    <t>SIGAP-117</t>
  </si>
  <si>
    <t>Resolución SE-CONAP 247/2010</t>
  </si>
  <si>
    <t>Municipalidad de Chinique</t>
  </si>
  <si>
    <t>Resolución SE-CONAP 038/2001</t>
  </si>
  <si>
    <t>Chinique</t>
  </si>
  <si>
    <t>La Vega del Zope</t>
  </si>
  <si>
    <t>SIGAP-116</t>
  </si>
  <si>
    <t>Julio Roberto Gularte Estrada</t>
  </si>
  <si>
    <t>Resolución SE-CONAP 111/2001</t>
  </si>
  <si>
    <t>Hacienda Pastores</t>
  </si>
  <si>
    <t>SIGAP-115</t>
  </si>
  <si>
    <t xml:space="preserve">Resolución  SE-CONAP 329/2007 </t>
  </si>
  <si>
    <t>Jaime F. Hazard Chocano</t>
  </si>
  <si>
    <t>Resolución SE-CONAP 063/2001</t>
  </si>
  <si>
    <t>Entre Ríos</t>
  </si>
  <si>
    <t>SIGAP-114</t>
  </si>
  <si>
    <t>Joseph Andy Burge House</t>
  </si>
  <si>
    <t>Resolución SE-CONAP 057/2001</t>
  </si>
  <si>
    <t>El Vesubio</t>
  </si>
  <si>
    <t>SIGAP-113</t>
  </si>
  <si>
    <t>Enrique Rodriguez</t>
  </si>
  <si>
    <t>Resolución SE-CONAP 059/2001</t>
  </si>
  <si>
    <t>Pochuta</t>
  </si>
  <si>
    <t>El Retiro</t>
  </si>
  <si>
    <t>SIGAP-112</t>
  </si>
  <si>
    <t>Resolución SE-CONAP 327/2007</t>
  </si>
  <si>
    <t>Zenia Lissette Marroquin Rojas</t>
  </si>
  <si>
    <t>Resolución SE-CONAP 106/2001</t>
  </si>
  <si>
    <t>El Ciruelo, Country Delight</t>
  </si>
  <si>
    <t>SIGAP-111</t>
  </si>
  <si>
    <t>Resolución SE-CONAP 058/2001</t>
  </si>
  <si>
    <t>Chusita</t>
  </si>
  <si>
    <t>SIGAP-110</t>
  </si>
  <si>
    <t>Resolución SE-CONAP 062/2001</t>
  </si>
  <si>
    <t>Chajumpec</t>
  </si>
  <si>
    <t>SIGAP-109</t>
  </si>
  <si>
    <t>Hector Miguel Cifuentes</t>
  </si>
  <si>
    <t>Resolución SE-CONAP 107/2001</t>
  </si>
  <si>
    <t>Cerro Verde</t>
  </si>
  <si>
    <t>SIGAP-108</t>
  </si>
  <si>
    <t>Rodrigo Beltranena Orive</t>
  </si>
  <si>
    <t>Resolución SE-CONAP 044/2001</t>
  </si>
  <si>
    <t>Nueva Concepción</t>
  </si>
  <si>
    <t>Bandurria</t>
  </si>
  <si>
    <t>SIGAP-107</t>
  </si>
  <si>
    <t>Resolución SE-CONAP 316/2007</t>
  </si>
  <si>
    <t>Jinayá, S. A.</t>
  </si>
  <si>
    <t>Resolución SE-CONAP 009/2000</t>
  </si>
  <si>
    <t>SIGAP-106</t>
  </si>
  <si>
    <t>Asociación Amigos del Bosque</t>
  </si>
  <si>
    <t>Resolución SE-CONAP 080/2000</t>
  </si>
  <si>
    <t>San Pedro Carchá</t>
  </si>
  <si>
    <t>Chinajux y Sechinaux</t>
  </si>
  <si>
    <t>SIGAP-105</t>
  </si>
  <si>
    <t>Municipalidad de Tecpán</t>
  </si>
  <si>
    <t>Resolución SE-CONAP 19/2000</t>
  </si>
  <si>
    <t>Astillero Municipal de Tecpán</t>
  </si>
  <si>
    <t>SIGAP-104</t>
  </si>
  <si>
    <t>Resolución SE-CONAP   SEJ. 395/2008</t>
  </si>
  <si>
    <t>Ac.Gub. 21-06-56. Dec.Leg. 4-89, Decreto Legislativo 50-99</t>
  </si>
  <si>
    <t>Santa Catarina Mita</t>
  </si>
  <si>
    <t>Parque Regional y Área Natural Recreativa</t>
  </si>
  <si>
    <t>Volcán de Suchitán</t>
  </si>
  <si>
    <t>SIGAP-103</t>
  </si>
  <si>
    <t>Pampojilá, S.A y La Comunidad, S:A</t>
  </si>
  <si>
    <t>Resolución SE-CONAP 048-99</t>
  </si>
  <si>
    <t>Pampojilá Peña Flor</t>
  </si>
  <si>
    <t>SIGAP-102</t>
  </si>
  <si>
    <t>Resolución SE-CONAP 62-99</t>
  </si>
  <si>
    <t>Resolución SE-CONAP 330/2007</t>
  </si>
  <si>
    <t>Las Alturas, S. A.</t>
  </si>
  <si>
    <t>K'antí Shul</t>
  </si>
  <si>
    <t>SIGAP-101</t>
  </si>
  <si>
    <t>Dec.Leg. 7-98, Resolución CONAP 47-98</t>
  </si>
  <si>
    <t>Resolución SE-CONAP ALC/35-2001</t>
  </si>
  <si>
    <t>COADMINISTRACIÓN</t>
  </si>
  <si>
    <t>CONAP / ADISO</t>
  </si>
  <si>
    <t>Chiquimula; Jutiapa</t>
  </si>
  <si>
    <t>Ipala; Agua Blanca</t>
  </si>
  <si>
    <t>Volcán y Laguna de Ipala</t>
  </si>
  <si>
    <t>SIGAP-100</t>
  </si>
  <si>
    <t>Muncipalidad de Quetzaltenango</t>
  </si>
  <si>
    <t>Quetzaltenango - Saqbé</t>
  </si>
  <si>
    <t>SIGAP-099</t>
  </si>
  <si>
    <t>Tamashán, S. A.</t>
  </si>
  <si>
    <t>Resolución SE-CONAP 107/98</t>
  </si>
  <si>
    <t>Retalhuleu; San Marcos</t>
  </si>
  <si>
    <t>Retalhuleu; Ocos</t>
  </si>
  <si>
    <r>
      <t xml:space="preserve">La Chorrera - Manchón Guamuchal </t>
    </r>
    <r>
      <rPr>
        <sz val="10"/>
        <color indexed="10"/>
        <rFont val="Calibri"/>
        <family val="2"/>
      </rPr>
      <t>**</t>
    </r>
  </si>
  <si>
    <t>SIGAP-098</t>
  </si>
  <si>
    <t>Dec.Leg.40-97, 128-97</t>
  </si>
  <si>
    <t>Chajul, Nebaj, Uspantán</t>
  </si>
  <si>
    <t>Tipo VI</t>
  </si>
  <si>
    <t>SIGAP-097</t>
  </si>
  <si>
    <t>Agroindustria Comercial AZUSA,  S. A.</t>
  </si>
  <si>
    <t>Resolución SE-CONAP 122-97</t>
  </si>
  <si>
    <t>Santa Elena</t>
  </si>
  <si>
    <t>SIGAP-096</t>
  </si>
  <si>
    <t>Municipalidad de Totonicapán</t>
  </si>
  <si>
    <t>Resolución SE-CONAP  102-97</t>
  </si>
  <si>
    <t>Totonicapán</t>
  </si>
  <si>
    <t>Los Altos de San Miguel Totonicapán</t>
  </si>
  <si>
    <t>SIGAP-095</t>
  </si>
  <si>
    <t>Manfredo Töpke</t>
  </si>
  <si>
    <t>Resolución SE-CONAP  91-97</t>
  </si>
  <si>
    <t>Barberena</t>
  </si>
  <si>
    <t>El Espino</t>
  </si>
  <si>
    <t>SIGAP-094</t>
  </si>
  <si>
    <t>Agropecuaria Dolores Hidalgo, S.A.</t>
  </si>
  <si>
    <t>Resolución SE-CONAP  88-97</t>
  </si>
  <si>
    <t>Dolores Hidalgo</t>
  </si>
  <si>
    <t>SIGAP-093</t>
  </si>
  <si>
    <t>Resolución SE-CONAP 7/2010</t>
  </si>
  <si>
    <t>Dec.Leg. 41-97</t>
  </si>
  <si>
    <t>Guatemala; Sacatepéquez</t>
  </si>
  <si>
    <t>San Pedro Sac., San Juan Sac, Mixco; Santiago Sac., San Lucas Sac.</t>
  </si>
  <si>
    <t>Reserva Forestal Protectora de Manantiales</t>
  </si>
  <si>
    <t>Cordillera Alux</t>
  </si>
  <si>
    <t>SIGAP-092</t>
  </si>
  <si>
    <t>Municipalidad de Zunil</t>
  </si>
  <si>
    <t>Resolución SE-CONAP 17-96</t>
  </si>
  <si>
    <t>Zunil</t>
  </si>
  <si>
    <t>SIGAP-091</t>
  </si>
  <si>
    <t>Municipalidad de Tacaná</t>
  </si>
  <si>
    <t>Resolución SE-CONAP 08-96</t>
  </si>
  <si>
    <t>Tacaná</t>
  </si>
  <si>
    <t>Tewancarnero</t>
  </si>
  <si>
    <t>SIGAP-090</t>
  </si>
  <si>
    <t>Pachuj, S. A.</t>
  </si>
  <si>
    <t>Resolución SE-CONAP 31-96</t>
  </si>
  <si>
    <t>Pachuj</t>
  </si>
  <si>
    <t>SIGAP-089</t>
  </si>
  <si>
    <t>Resolución SE-CONAP      DJ 37/2004 y SC 6/2006</t>
  </si>
  <si>
    <t>Disposición del INTA 1976,(Articulo 89 Reformado por Art. 31 del Dec.Leg.110-96)</t>
  </si>
  <si>
    <t>Tipo I</t>
  </si>
  <si>
    <t>Parque Nacional</t>
  </si>
  <si>
    <r>
      <t xml:space="preserve">Laguna Lachuá  </t>
    </r>
    <r>
      <rPr>
        <sz val="12"/>
        <color indexed="10"/>
        <rFont val="Calibri"/>
        <family val="2"/>
      </rPr>
      <t>**</t>
    </r>
  </si>
  <si>
    <t>SIGAP-088</t>
  </si>
  <si>
    <t>Resolución SE-CONAP   SEJ. 401/2008</t>
  </si>
  <si>
    <t>CONSEJO EJECUTIVO LOCAL DE CERRO SAN GIL</t>
  </si>
  <si>
    <t>Dec.Ley 129-96</t>
  </si>
  <si>
    <t>Livingston, Puerto Barrios</t>
  </si>
  <si>
    <t>Reserva Protectora de Manantiales</t>
  </si>
  <si>
    <t>Cerro San Gil</t>
  </si>
  <si>
    <t>SIGAP-087</t>
  </si>
  <si>
    <t>INGUAT</t>
  </si>
  <si>
    <t>Resolución SE-CONAP 12-96</t>
  </si>
  <si>
    <t>Cataljí o Sacataljí</t>
  </si>
  <si>
    <t>SIGAP-086</t>
  </si>
  <si>
    <t>Inversiones CANAIMA, S.A.</t>
  </si>
  <si>
    <t>Resolución SE-CONAP  28-96</t>
  </si>
  <si>
    <t>San José</t>
  </si>
  <si>
    <t>Puerto Viejo</t>
  </si>
  <si>
    <t>SIGAP-085</t>
  </si>
  <si>
    <t>Resolución SE-CONAP DJ/36/2004</t>
  </si>
  <si>
    <t>CONAP / FDN</t>
  </si>
  <si>
    <t>Dec.Leg. 38-96</t>
  </si>
  <si>
    <r>
      <t xml:space="preserve">Bocas del Polochic  </t>
    </r>
    <r>
      <rPr>
        <sz val="12"/>
        <color indexed="10"/>
        <rFont val="Calibri"/>
        <family val="2"/>
      </rPr>
      <t>**</t>
    </r>
  </si>
  <si>
    <t>SIGAP-084</t>
  </si>
  <si>
    <t>Jorge Mario Orozco L.</t>
  </si>
  <si>
    <t>Resolución SE-CONAP 01-95</t>
  </si>
  <si>
    <t>La Cumbre Flor de la Pasión</t>
  </si>
  <si>
    <t>SIGAP-083</t>
  </si>
  <si>
    <t>Juan Antonio Paz Q.</t>
  </si>
  <si>
    <t xml:space="preserve">Resolución SE-CONAP 20-95 y 136-2005 </t>
  </si>
  <si>
    <t>El Higuerito</t>
  </si>
  <si>
    <t>SIGAP-082</t>
  </si>
  <si>
    <t>Resolución SE-CONAP 02-95</t>
  </si>
  <si>
    <t>Doña Chanita Flor de la Pasión</t>
  </si>
  <si>
    <t>SIGAP-081</t>
  </si>
  <si>
    <t>Resolución SE-CONAP 03-95</t>
  </si>
  <si>
    <t>Ceibo Mocho Flor de la Pasión</t>
  </si>
  <si>
    <t>SIGAP-080</t>
  </si>
  <si>
    <t>Resolución SE-CONAP  54/2011</t>
  </si>
  <si>
    <t>JUNTA DIRECTIVA SIERRA DE LAS MINAS</t>
  </si>
  <si>
    <t>Dec. Leg. 49-90</t>
  </si>
  <si>
    <t>Alta Verapaz, Baja Verapaz. El Progreso, Zacapa, Izabal</t>
  </si>
  <si>
    <t>Varios</t>
  </si>
  <si>
    <t>Verapaces, Nororiente, Oriente</t>
  </si>
  <si>
    <r>
      <t>Sierra de las Minas</t>
    </r>
    <r>
      <rPr>
        <sz val="10"/>
        <color rgb="FFFF0000"/>
        <rFont val="Calibri"/>
        <family val="2"/>
        <scheme val="minor"/>
      </rPr>
      <t>***</t>
    </r>
  </si>
  <si>
    <t>SIGAP-079</t>
  </si>
  <si>
    <t>CECON / USAC</t>
  </si>
  <si>
    <t xml:space="preserve">Dec.Leg.4-89 </t>
  </si>
  <si>
    <t>Biotopo Protegido</t>
  </si>
  <si>
    <t>Chocón Machacas</t>
  </si>
  <si>
    <t>SIGAP-078</t>
  </si>
  <si>
    <t>CONAP / MAGA / PLAN TRIFINIO</t>
  </si>
  <si>
    <t>Ac.Gub.939-87</t>
  </si>
  <si>
    <t>Chiquimula</t>
  </si>
  <si>
    <t>Concepción Las Minas, Esquipulas, Quetzaltepeque</t>
  </si>
  <si>
    <r>
      <t>Trifinio</t>
    </r>
    <r>
      <rPr>
        <sz val="10"/>
        <color rgb="FFFF0000"/>
        <rFont val="Calibri"/>
        <family val="2"/>
        <scheme val="minor"/>
      </rPr>
      <t>***</t>
    </r>
  </si>
  <si>
    <t>SIGAP-077</t>
  </si>
  <si>
    <t>INAB</t>
  </si>
  <si>
    <t>Las Victorias</t>
  </si>
  <si>
    <t>SIGAP-076</t>
  </si>
  <si>
    <t>Ac.Gub.10-10-80</t>
  </si>
  <si>
    <t>El Rosario</t>
  </si>
  <si>
    <t>SIGAP-075</t>
  </si>
  <si>
    <t>Resolución SE-CONAP ALC/20-2000</t>
  </si>
  <si>
    <t>Ac.Gub.16-12-77, Dec.Leg.4-89</t>
  </si>
  <si>
    <t>Chiquimulilla, Guazacapán, Taxisco</t>
  </si>
  <si>
    <t>SIGAP-074</t>
  </si>
  <si>
    <t>Resolución SE-CONAP AS/68-2000</t>
  </si>
  <si>
    <t>Ac.Mpal 06-77, Dec.Ley 4-89</t>
  </si>
  <si>
    <t>Salamá, Purulhá</t>
  </si>
  <si>
    <t>Mario Dary Rivera</t>
  </si>
  <si>
    <t>SIGAP-073</t>
  </si>
  <si>
    <t>Ac.Gub.10-10-72</t>
  </si>
  <si>
    <t>Cuevas de Silvino</t>
  </si>
  <si>
    <t>SIGAP-071</t>
  </si>
  <si>
    <t>Resolución SE-CONAP ALC/06/2004</t>
  </si>
  <si>
    <t>Ac.Gub.06-09-69</t>
  </si>
  <si>
    <t>La Gomera</t>
  </si>
  <si>
    <t>Sipacate - Naranjo</t>
  </si>
  <si>
    <t>SIGAP-069</t>
  </si>
  <si>
    <t>Iximché</t>
  </si>
  <si>
    <t>SIGAP-068</t>
  </si>
  <si>
    <t>Ac.Gub. 21-06-56. Res. HCONAP 01-08-2014</t>
  </si>
  <si>
    <t>Quetzaltenango; Sololá</t>
  </si>
  <si>
    <t>Zunil; Santa Catarina Ixtahuacán, Nahualá</t>
  </si>
  <si>
    <t>Sin Categoría</t>
  </si>
  <si>
    <t>Zona de Veda Definitiva</t>
  </si>
  <si>
    <t>Volcán Zunil</t>
  </si>
  <si>
    <t>SIGAP-067</t>
  </si>
  <si>
    <t>San Pedro Pinula, Jalapa</t>
  </si>
  <si>
    <t>Volcán Tobón</t>
  </si>
  <si>
    <t>SIGAP-065</t>
  </si>
  <si>
    <t>Taxisco, Guazacapán, Pueblo Nuevo, Chiquimulilla</t>
  </si>
  <si>
    <t>Volcán Tecuamburro</t>
  </si>
  <si>
    <t>SIGAP-064</t>
  </si>
  <si>
    <t>San Rafael Pie de la Cuesta, Tajumulco, San Marcos, San Pablo</t>
  </si>
  <si>
    <t>Volcán Tajumulco</t>
  </si>
  <si>
    <t>SIGAP-063</t>
  </si>
  <si>
    <t>Jalapa; Jutiapa</t>
  </si>
  <si>
    <t>Monjas; El Progreso, Jutiapa</t>
  </si>
  <si>
    <t>Volcán Tahual</t>
  </si>
  <si>
    <t>SIGAP-062</t>
  </si>
  <si>
    <t>Tacaná, Sibinal</t>
  </si>
  <si>
    <t>Volcán Tacaná</t>
  </si>
  <si>
    <t>SIGAP-061</t>
  </si>
  <si>
    <t>Concepción Chiquirichapa, La Esperanza, Quetzaltenango, San Juan Ostuncalco, San Martín Sac.</t>
  </si>
  <si>
    <t>Volcán Siete Orejas</t>
  </si>
  <si>
    <t>SIGAP-060</t>
  </si>
  <si>
    <t>Sololá; Quetzaltenango; Suchitepéquez</t>
  </si>
  <si>
    <t>Nahualá; Zunil; San Francisco Zapotitlán, Pueblo Nuevo</t>
  </si>
  <si>
    <t>Volcán Santo Tomás</t>
  </si>
  <si>
    <t>SIGAP-059</t>
  </si>
  <si>
    <t>Volcán Santiaguito</t>
  </si>
  <si>
    <t>SIGAP-058</t>
  </si>
  <si>
    <t>Volcán Santa María</t>
  </si>
  <si>
    <t>SIGAP-057</t>
  </si>
  <si>
    <t>Amatitlán, Villa Canales</t>
  </si>
  <si>
    <t>Volcán Pacaya</t>
  </si>
  <si>
    <t>SIGAP-054</t>
  </si>
  <si>
    <t>Ac.Gub. Del 21-06-56, Ac. Gub. 20-07-63</t>
  </si>
  <si>
    <t>Guatemala; Escuintla</t>
  </si>
  <si>
    <t>Amatitlán; San Vicente Pacaya</t>
  </si>
  <si>
    <t>SIGAP-053</t>
  </si>
  <si>
    <t>Moyuta</t>
  </si>
  <si>
    <t>Volcán Moyuta</t>
  </si>
  <si>
    <t>SIGAP-052</t>
  </si>
  <si>
    <t>Atescatempa, Asunción Mita</t>
  </si>
  <si>
    <t>Volcán Las Víboras</t>
  </si>
  <si>
    <t>SIGAP-050</t>
  </si>
  <si>
    <t>Colomba, Ostuncalco, San Martín Sacatepéquez</t>
  </si>
  <si>
    <t>Volcán Lacandón</t>
  </si>
  <si>
    <t>SIGAP-049</t>
  </si>
  <si>
    <t>Nueva Santa Rosa</t>
  </si>
  <si>
    <t>Volcán Jumaytepeque</t>
  </si>
  <si>
    <t>SIGAP-048</t>
  </si>
  <si>
    <t>Volcán Jumay</t>
  </si>
  <si>
    <t>SIGAP-047</t>
  </si>
  <si>
    <t>Agua Blanca, Asunción Mita, Santa Catarina Mita</t>
  </si>
  <si>
    <t>Volcán Ixtepeque</t>
  </si>
  <si>
    <t>SIGAP-046</t>
  </si>
  <si>
    <t>Sacatepéquez; Chimaltenango; Escuintla</t>
  </si>
  <si>
    <t>Alotenango; Yepocapa; Escuintla, Siquinalá</t>
  </si>
  <si>
    <t>Volcán Fuego</t>
  </si>
  <si>
    <t>SIGAP-045</t>
  </si>
  <si>
    <t>Volcán Culma</t>
  </si>
  <si>
    <t>SIGAP-044</t>
  </si>
  <si>
    <t>Santa María Ixhuatán</t>
  </si>
  <si>
    <t>Volcán Cruz Quemada</t>
  </si>
  <si>
    <t>SIGAP-043</t>
  </si>
  <si>
    <t>Atescatempa, Jeréz</t>
  </si>
  <si>
    <t>Volcán Chingo</t>
  </si>
  <si>
    <t>SIGAP-041</t>
  </si>
  <si>
    <t>Volcán Chicabal</t>
  </si>
  <si>
    <t>SIGAP-040</t>
  </si>
  <si>
    <t>Volcán Cerro Redondo</t>
  </si>
  <si>
    <t>SIGAP-039</t>
  </si>
  <si>
    <t>Volcán Cerro Quemado</t>
  </si>
  <si>
    <t>SIGAP-038</t>
  </si>
  <si>
    <t>Jutiapa, Quesada</t>
  </si>
  <si>
    <t>Volcán Amayo</t>
  </si>
  <si>
    <t>SIGAP-036</t>
  </si>
  <si>
    <t>Jalapa, San Carlos Alzatate</t>
  </si>
  <si>
    <t>Volcán Alzatate</t>
  </si>
  <si>
    <t>SIGAP-035</t>
  </si>
  <si>
    <t>Escuintla; Sacatepéquez</t>
  </si>
  <si>
    <t>Escuintla, Palín; Santa María de Jesús, Alotenango, Antigua Guatemala, Ciudad Vieja</t>
  </si>
  <si>
    <t>Volcán Agua</t>
  </si>
  <si>
    <t>SIGAP-034</t>
  </si>
  <si>
    <t>Chimaltenango; Sacatepéquez</t>
  </si>
  <si>
    <t>Acatenango, Yepocapa, Sn Andrés Itzapa; Alotenango, Ciudad Vieja, San Miguel Dueñas</t>
  </si>
  <si>
    <t>Volcán Acatenango</t>
  </si>
  <si>
    <t>SIGAP-033</t>
  </si>
  <si>
    <t>Ac.Gub. 21-06-56</t>
  </si>
  <si>
    <t>Río Hondo, Teculután</t>
  </si>
  <si>
    <t>Santa Rosalía</t>
  </si>
  <si>
    <t>SIGAP-032</t>
  </si>
  <si>
    <t>Cerro Miramundo</t>
  </si>
  <si>
    <t>SIGAP-031</t>
  </si>
  <si>
    <t>Bahía de Santo Tomás</t>
  </si>
  <si>
    <t>SIGAP-030</t>
  </si>
  <si>
    <t>Ac.Gub. 26-05-55</t>
  </si>
  <si>
    <t>Momostenango</t>
  </si>
  <si>
    <t>Riscos de Momostenango</t>
  </si>
  <si>
    <t>SIGAP-029</t>
  </si>
  <si>
    <t>Resolución SE-CONAP 160/2005 y 84/2007</t>
  </si>
  <si>
    <t>Ac.Gub.28-05-55, 23-08-88, 182-93</t>
  </si>
  <si>
    <t>Río Dulce</t>
  </si>
  <si>
    <t>SIGAP-028</t>
  </si>
  <si>
    <t>Resolución SE-CONAP      DL 078/2006</t>
  </si>
  <si>
    <t>CONAP / INAB / FDN</t>
  </si>
  <si>
    <t>Ac.Gub.26-05-55 y 319-97</t>
  </si>
  <si>
    <t>Villa Nueva, Amatitlán</t>
  </si>
  <si>
    <t>Naciones Unidas</t>
  </si>
  <si>
    <t>SIGAP-027</t>
  </si>
  <si>
    <t>El Tejar, Chimaltenango</t>
  </si>
  <si>
    <t>Los Aposentos</t>
  </si>
  <si>
    <t>SIGAP-026</t>
  </si>
  <si>
    <t>Barberena, Santa Cruz El Naranjo</t>
  </si>
  <si>
    <t>SIGAP-025</t>
  </si>
  <si>
    <t>Municipalidad de Lanquín</t>
  </si>
  <si>
    <t>Grutas de Lanquín</t>
  </si>
  <si>
    <t>SIGAP-024</t>
  </si>
  <si>
    <t>El Reformador</t>
  </si>
  <si>
    <t>SIGAP-023</t>
  </si>
  <si>
    <t>Municipalidad de Quetzaltenango</t>
  </si>
  <si>
    <t>Ac. Gub. 26-05-55</t>
  </si>
  <si>
    <t>SIGAP-022</t>
  </si>
  <si>
    <t>Resolución SE-CONAP 137/2007</t>
  </si>
  <si>
    <t>Ac. Gub 05-55, Dec.Leg.4-89 y 64-97</t>
  </si>
  <si>
    <t>Chimaltenango; Quiche; Suchitepequez; Sololá; Totonicapan</t>
  </si>
  <si>
    <t>Cuenca del Lago Atitlán</t>
  </si>
  <si>
    <t>SIGAP-021</t>
  </si>
  <si>
    <t>Resolución SE-CONAP 188/2011</t>
  </si>
  <si>
    <t>Dec.Leg.64-95</t>
  </si>
  <si>
    <t>Poptún, San Luis</t>
  </si>
  <si>
    <t>Xutilhá</t>
  </si>
  <si>
    <t>SIGAP-020</t>
  </si>
  <si>
    <t>Dolores, Poptún, San Luis</t>
  </si>
  <si>
    <t>Machaquilá</t>
  </si>
  <si>
    <t>SIGAP-019</t>
  </si>
  <si>
    <t>Dolores, Poptún, Melchor de Mencos, San Luis</t>
  </si>
  <si>
    <t>Montañas Mayas Chiquibul</t>
  </si>
  <si>
    <t>SIGAP-018</t>
  </si>
  <si>
    <t>Resolución SE-CONAP 125/2008</t>
  </si>
  <si>
    <t>CONAP / IDAEH</t>
  </si>
  <si>
    <t>Monumento Cultural</t>
  </si>
  <si>
    <t>Ceibal</t>
  </si>
  <si>
    <t>SIGAP-017</t>
  </si>
  <si>
    <t>Dos Pilas</t>
  </si>
  <si>
    <t>SIGAP-016</t>
  </si>
  <si>
    <t>Aguateca</t>
  </si>
  <si>
    <t>SIGAP-015</t>
  </si>
  <si>
    <t>Petexbatún</t>
  </si>
  <si>
    <t>SIGAP-014</t>
  </si>
  <si>
    <t>Dec.Leg  64-95</t>
  </si>
  <si>
    <t>Sayaxché, La Libertad</t>
  </si>
  <si>
    <t>El Pucté</t>
  </si>
  <si>
    <t>SIGAP-013</t>
  </si>
  <si>
    <t>Dec.Leg.64-95 y Ac.Gub. 880-98</t>
  </si>
  <si>
    <t>Reserva Biológica</t>
  </si>
  <si>
    <t>San Román</t>
  </si>
  <si>
    <t>SIGAP-012</t>
  </si>
  <si>
    <t>Dec.Leg. 5-90</t>
  </si>
  <si>
    <t xml:space="preserve">Petén </t>
  </si>
  <si>
    <t>Flores, Las Cruces, La Libertad, Melchor de Mencos, San José, San Andrés, San Benito</t>
  </si>
  <si>
    <r>
      <t>Maya</t>
    </r>
    <r>
      <rPr>
        <sz val="10"/>
        <color rgb="FFFF0000"/>
        <rFont val="Calibri"/>
        <family val="2"/>
        <scheme val="minor"/>
      </rPr>
      <t>***</t>
    </r>
  </si>
  <si>
    <t>SIGAP-011</t>
  </si>
  <si>
    <t>Resolución SE-CONAP 224/2006</t>
  </si>
  <si>
    <t xml:space="preserve">Dec. Leg, 55-2003, Dec. Leg 4-89 y 5-90 </t>
  </si>
  <si>
    <t>Flores, Melchor de Mencos</t>
  </si>
  <si>
    <r>
      <t xml:space="preserve">Yaxhá - Nakúm - Naranjo </t>
    </r>
    <r>
      <rPr>
        <sz val="12"/>
        <color indexed="10"/>
        <rFont val="Calibri"/>
        <family val="2"/>
      </rPr>
      <t>**</t>
    </r>
  </si>
  <si>
    <t>SIGAP-010</t>
  </si>
  <si>
    <t xml:space="preserve">Resolución SE-CONAP 324/2009 </t>
  </si>
  <si>
    <t>Dec.Leg. 4-89 y 5-90</t>
  </si>
  <si>
    <t>Flores, El Pilar</t>
  </si>
  <si>
    <t>Naachtún - Dos Lagunas</t>
  </si>
  <si>
    <t>SIGAP-008</t>
  </si>
  <si>
    <t>San Miguel La Palotada - El Zotz</t>
  </si>
  <si>
    <t>SIGAP-007</t>
  </si>
  <si>
    <t>Resolución SE-CONAP 324/2009</t>
  </si>
  <si>
    <t>Flores, Melchor de Mencos, San José, San Andrés</t>
  </si>
  <si>
    <t>Mirador - Río Azul</t>
  </si>
  <si>
    <t>SIGAP-006</t>
  </si>
  <si>
    <t>Resolución SE-CONAP 203/2010</t>
  </si>
  <si>
    <r>
      <t xml:space="preserve">Laguna del Tigre -Río Escondido- </t>
    </r>
    <r>
      <rPr>
        <sz val="12"/>
        <color indexed="10"/>
        <rFont val="Calibri"/>
        <family val="2"/>
      </rPr>
      <t>**</t>
    </r>
  </si>
  <si>
    <t>SIGAP-005</t>
  </si>
  <si>
    <t xml:space="preserve">Resolución  SE-CONAP 203/2010 </t>
  </si>
  <si>
    <r>
      <t xml:space="preserve">Laguna del Tigre </t>
    </r>
    <r>
      <rPr>
        <sz val="12"/>
        <color indexed="10"/>
        <rFont val="Calibri"/>
        <family val="2"/>
      </rPr>
      <t>**</t>
    </r>
  </si>
  <si>
    <t>SIGAP-004</t>
  </si>
  <si>
    <t xml:space="preserve">Resolución SE-CONAP 091/2006 </t>
  </si>
  <si>
    <t>Sierra del Lacandón</t>
  </si>
  <si>
    <t>SIGAP-003</t>
  </si>
  <si>
    <t xml:space="preserve">Resolución SE-CONAP ALC 05/07/2003 </t>
  </si>
  <si>
    <t>Flores, San José</t>
  </si>
  <si>
    <t>Cerro Cahuí</t>
  </si>
  <si>
    <t>SIGAP-002</t>
  </si>
  <si>
    <t>Resolución SE-CONAP ALC/04/2004</t>
  </si>
  <si>
    <t>IDAEH</t>
  </si>
  <si>
    <t>Ac.Gub. 26-05 55, Dec.Leg. 4-89 y 5-90</t>
  </si>
  <si>
    <r>
      <t xml:space="preserve">Tikal  </t>
    </r>
    <r>
      <rPr>
        <sz val="12"/>
        <color indexed="10"/>
        <rFont val="Calibri"/>
        <family val="2"/>
      </rPr>
      <t>***</t>
    </r>
  </si>
  <si>
    <t>SIGAP-001</t>
  </si>
  <si>
    <t>Base Legal Plan Maestro</t>
  </si>
  <si>
    <t xml:space="preserve">Estado </t>
  </si>
  <si>
    <t>TIENE PLAN MAESTRO</t>
  </si>
  <si>
    <t>Convenio Coadministración</t>
  </si>
  <si>
    <t>Tipo Administración</t>
  </si>
  <si>
    <t>ADMINISTRADOR</t>
  </si>
  <si>
    <t>Inscripción en Libro Jurídico</t>
  </si>
  <si>
    <t>Año Declaratoria</t>
  </si>
  <si>
    <t>Base Legal Declaratoria</t>
  </si>
  <si>
    <t>Total Global APs (ha)</t>
  </si>
  <si>
    <t>Total SUMA OFICIAL (ha)</t>
  </si>
  <si>
    <t>VALOR UNITARIO (ha)</t>
  </si>
  <si>
    <t>Departamento</t>
  </si>
  <si>
    <t>Municipio</t>
  </si>
  <si>
    <t>Región Administrativa</t>
  </si>
  <si>
    <t>Tipo Categoría</t>
  </si>
  <si>
    <t>Categoría de Manejo</t>
  </si>
  <si>
    <t>NOMBRE</t>
  </si>
  <si>
    <t>CÓDIGO</t>
  </si>
  <si>
    <t>No.</t>
  </si>
  <si>
    <t>cancelado</t>
  </si>
  <si>
    <t>Área de Usos Múltiples</t>
  </si>
  <si>
    <t>En Actualización</t>
  </si>
  <si>
    <t>SIGAP-350</t>
  </si>
  <si>
    <t xml:space="preserve"> Hawaii</t>
  </si>
  <si>
    <t>Dec.Leg.16-2016</t>
  </si>
  <si>
    <t/>
  </si>
  <si>
    <t>TOTAL SUMA OFICIAL</t>
  </si>
  <si>
    <t>VALOR UNITARIO</t>
  </si>
  <si>
    <t>Verapaces, Oriente, Nororiente</t>
  </si>
  <si>
    <t>Resolución SE 667-2015</t>
  </si>
  <si>
    <t>Laguna del Pino</t>
  </si>
  <si>
    <t>Asunlaq</t>
  </si>
  <si>
    <t>Elaborado</t>
  </si>
  <si>
    <t>SIGAP-351</t>
  </si>
  <si>
    <t>SIGAP-352</t>
  </si>
  <si>
    <t>SIGAP-353</t>
  </si>
  <si>
    <t>Montaña Balanguac Área 1</t>
  </si>
  <si>
    <t>Reserva Ecológica del Mangle</t>
  </si>
  <si>
    <t xml:space="preserve"> Cubulco</t>
  </si>
  <si>
    <t>Santa Cruz Barillas</t>
  </si>
  <si>
    <t xml:space="preserve">Champerico, </t>
  </si>
  <si>
    <t>Resolución SE 394/2016</t>
  </si>
  <si>
    <t>Resolución SE 410/2016</t>
  </si>
  <si>
    <t>Resolución SE 559/2016</t>
  </si>
  <si>
    <t>Municipalidad de Cubulco</t>
  </si>
  <si>
    <t>Municipalidad de Santa Cruz Barillas</t>
  </si>
  <si>
    <t>Ricardo Manuel Montes García</t>
  </si>
  <si>
    <t>%</t>
  </si>
  <si>
    <t>Ac.Gub. 21-06-56/ Resolución SE 06/16/2016</t>
  </si>
  <si>
    <t>Dec.Leg. 9-80/ Resolución SE 04/16/2016</t>
  </si>
  <si>
    <t>Resolución 502/2016</t>
  </si>
  <si>
    <t>FUNDAECO</t>
  </si>
  <si>
    <t>Resolución SE-CONAP 734/2015</t>
  </si>
  <si>
    <t>Ac.Gub. 26-05-55  Resolución 03-35-2016</t>
  </si>
  <si>
    <t>Ac.Gub. 20-07-63.         Ac. Gub. 21-07-64 Modif. en 74 MINEDUC Resolución 01-35-2016</t>
  </si>
  <si>
    <t>APOYO EN LA ADMINISTRACIÓN CONJUNTA</t>
  </si>
  <si>
    <t>Indefinido</t>
  </si>
  <si>
    <t>caduco</t>
  </si>
  <si>
    <t>Licitación</t>
  </si>
  <si>
    <t>Concurso Público</t>
  </si>
  <si>
    <t>Metropolitana</t>
  </si>
  <si>
    <t>Volcán de Pacaya y  Laguna de Calderas</t>
  </si>
  <si>
    <t>Reserva de la Biosfera</t>
  </si>
  <si>
    <t>APOY0 EN LA ADMINISTRACIÓN CONJUNTA</t>
  </si>
  <si>
    <t>La Reforma</t>
  </si>
  <si>
    <t>SIGAP-354</t>
  </si>
  <si>
    <t>Resolución SE 205/2017</t>
  </si>
  <si>
    <t>Municipalidad de Santiago Atitlán</t>
  </si>
  <si>
    <t>Parque Regional municipal  El Mirador Rey Tepepul</t>
  </si>
  <si>
    <t>Resolución 237/2017 de fecha 11/07/2017</t>
  </si>
  <si>
    <t>Ixil Visis-Cabá</t>
  </si>
  <si>
    <t>SIGAP-355</t>
  </si>
  <si>
    <t>Parque Regional Municipal  Twi A´lj Witz</t>
  </si>
  <si>
    <t>San Juan Atitán</t>
  </si>
  <si>
    <t>Resolución SE 334/2017</t>
  </si>
  <si>
    <t>Municipalidad de San Juan Atitán</t>
  </si>
  <si>
    <t>SIGAP-356</t>
  </si>
  <si>
    <t>Parque Regional Municipal  "Cerro Grande"</t>
  </si>
  <si>
    <t>Morazan</t>
  </si>
  <si>
    <t>Municipalidad de Morazán</t>
  </si>
  <si>
    <r>
      <t>Zona de Reserva Para protección especial de la fauna, flora y en general del ecosistema natural y biotopo en el área (</t>
    </r>
    <r>
      <rPr>
        <b/>
        <sz val="10"/>
        <color theme="1"/>
        <rFont val="Calibri"/>
        <family val="2"/>
        <scheme val="minor"/>
      </rPr>
      <t>MONTERRICO</t>
    </r>
    <r>
      <rPr>
        <sz val="10"/>
        <color theme="1"/>
        <rFont val="Calibri"/>
        <family val="2"/>
        <scheme val="minor"/>
      </rPr>
      <t>)</t>
    </r>
  </si>
  <si>
    <t>Resolución SE-CONAP 225/2010 y Resolución SE-CONAP 374/2017</t>
  </si>
  <si>
    <t>SIGAP-357</t>
  </si>
  <si>
    <t>Reserva Ecológica Manabique-Santa Isabel</t>
  </si>
  <si>
    <t>Resolución SE 354/2014</t>
  </si>
  <si>
    <t>ADMINISTRACIÓN</t>
  </si>
  <si>
    <t xml:space="preserve">IDAEH </t>
  </si>
  <si>
    <t>Apoyo en la Administración Conjunta</t>
  </si>
  <si>
    <t>Resolución SE-CONAP  22-98/ Resolución 106-2017</t>
  </si>
  <si>
    <t>Resolución SE-CONAP 080/2007 y Resolución SECONAP 451/2014</t>
  </si>
  <si>
    <t xml:space="preserve">Dec.Leg. 4-89 </t>
  </si>
  <si>
    <t>En  Actualización</t>
  </si>
  <si>
    <t xml:space="preserve">Se dejo sin efecto </t>
  </si>
  <si>
    <t>TOTAL DEL SIGAP MARÍNO*</t>
  </si>
  <si>
    <t>SIGAP-358</t>
  </si>
  <si>
    <t>Bosque Tz'ahab' Tonh</t>
  </si>
  <si>
    <t>Resolución SE 325/2018</t>
  </si>
  <si>
    <t>SIGAP-359</t>
  </si>
  <si>
    <t>Montaña Negra</t>
  </si>
  <si>
    <t>Parque Regional</t>
  </si>
  <si>
    <t>Unión Cantinil</t>
  </si>
  <si>
    <t>Resolución SE 316/2018</t>
  </si>
  <si>
    <t>Municipalidad de Unión Cantinil</t>
  </si>
  <si>
    <t>SIGAP-360</t>
  </si>
  <si>
    <t>La Pastoría</t>
  </si>
  <si>
    <t>Resolución SE 06/2019</t>
  </si>
  <si>
    <t>Jorge Luis Fernández Marroquin</t>
  </si>
  <si>
    <t>Parque Regional Municipal de Huehuetenango, Reserva de Manantiales</t>
  </si>
  <si>
    <t>Montaña Aq'omá</t>
  </si>
  <si>
    <t>SIGAP-361</t>
  </si>
  <si>
    <t>Agua Dulce</t>
  </si>
  <si>
    <t>Resolución 05/2019</t>
  </si>
  <si>
    <t>Consejo Comunitario Caserio La Nueva Providencia</t>
  </si>
  <si>
    <t>Resolución SE-CONAP 326/2010, 259/2011 y 249/2013</t>
  </si>
  <si>
    <t>SIGAP-362</t>
  </si>
  <si>
    <t>SIGAP-363</t>
  </si>
  <si>
    <t>Covirey</t>
  </si>
  <si>
    <t>Soloma</t>
  </si>
  <si>
    <t>Municipalidad de Solooma</t>
  </si>
  <si>
    <t>Yal Unin Yul Witz</t>
  </si>
  <si>
    <t>SIGAP-364</t>
  </si>
  <si>
    <t>SIGAP-365</t>
  </si>
  <si>
    <t>San Diego</t>
  </si>
  <si>
    <t>Resolución 222/2018</t>
  </si>
  <si>
    <t>Luis Alberto Recinos González, Agricola La Montaña, S.A.</t>
  </si>
  <si>
    <t>Bosque la Avanzada</t>
  </si>
  <si>
    <t>Tectitán</t>
  </si>
  <si>
    <t>Resolución 155/2019</t>
  </si>
  <si>
    <t>Municipalidad de Tectitán</t>
  </si>
  <si>
    <t>SIGAP-366</t>
  </si>
  <si>
    <t>Joya Grande</t>
  </si>
  <si>
    <t>Resolución 177/2019</t>
  </si>
  <si>
    <t>Municipalidad de San Pedro Yepocapa</t>
  </si>
  <si>
    <t>SIGAP-367</t>
  </si>
  <si>
    <t>Resolución 203/2019</t>
  </si>
  <si>
    <t>Resolución 204/2019</t>
  </si>
  <si>
    <t>Reserva de Uso Multiple</t>
  </si>
  <si>
    <t>Aguas Termales Santa María Candelaria</t>
  </si>
  <si>
    <t xml:space="preserve">Ixcan </t>
  </si>
  <si>
    <t>Quiche</t>
  </si>
  <si>
    <t>SIGAP-368</t>
  </si>
  <si>
    <t>La Montañita</t>
  </si>
  <si>
    <t>Santiago Chimaltenango</t>
  </si>
  <si>
    <t>Resolución 311/2019</t>
  </si>
  <si>
    <t>Resolución 327/2019</t>
  </si>
  <si>
    <t>Municipalidad de Santiago Chimaltenango</t>
  </si>
  <si>
    <t>SIGAP-369</t>
  </si>
  <si>
    <t>Chocol</t>
  </si>
  <si>
    <t>Santa Lucía Utatlán</t>
  </si>
  <si>
    <t>Resolución 159/2019</t>
  </si>
  <si>
    <t>Municipalidad de Santa Lucía Utatlán</t>
  </si>
  <si>
    <t>Resolución SE 360/2017 y Resolución SE 342/2019</t>
  </si>
  <si>
    <t xml:space="preserve"> </t>
  </si>
  <si>
    <t>Cerro del Baúl</t>
  </si>
  <si>
    <t xml:space="preserve">Resolución SE-CONAP 105/2001 y Resolución SECONAP No.272/2020 </t>
  </si>
  <si>
    <t>SIGAP-370</t>
  </si>
  <si>
    <t>Nuevo Mirador Chiblac</t>
  </si>
  <si>
    <t>Resolución 178/2020</t>
  </si>
  <si>
    <t>Asociación Civíl no Lucrativa Cerro Pojom</t>
  </si>
  <si>
    <t>SIGAP-371</t>
  </si>
  <si>
    <t>Bosque Palewitz</t>
  </si>
  <si>
    <t>Resolución 358/2020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</si>
</sst>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#,##0.0000"/>
    <numFmt numFmtId="166" formatCode="#,##0.000000"/>
    <numFmt numFmtId="167" formatCode="0.000"/>
    <numFmt numFmtId="168" formatCode="yyyy"/>
    <numFmt numFmtId="169" formatCode="#,##0.000"/>
    <numFmt numFmtId="170" formatCode="_(&quot;$&quot;* #,##0.00_);_(&quot;$&quot;* \(#,##0.00\);_(&quot;$&quot;* &quot;-&quot;??_);_(@_)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</font>
    <font>
      <b/>
      <sz val="10"/>
      <name val="Calibri"/>
      <family val="2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MS Sans Serif"/>
      <family val="2"/>
    </font>
    <font>
      <sz val="12"/>
      <color indexed="10"/>
      <name val="Calibri"/>
      <family val="2"/>
    </font>
    <font>
      <sz val="8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10"/>
      <name val="Calibri"/>
      <family val="2"/>
    </font>
    <font>
      <b/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0"/>
      <color rgb="FFC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charset val="134"/>
      <scheme val="minor"/>
    </font>
    <font>
      <b/>
      <sz val="10"/>
      <name val="Calibri"/>
      <charset val="134"/>
      <scheme val="minor"/>
    </font>
    <font>
      <sz val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0">
    <xf numFmtId="0" fontId="0" fillId="0" borderId="0"/>
    <xf numFmtId="164" fontId="1" fillId="0" borderId="0" applyFont="0" applyFill="0" applyBorder="0" applyAlignment="0" applyProtection="0"/>
    <xf numFmtId="0" fontId="2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</cellStyleXfs>
  <cellXfs count="223">
    <xf numFmtId="0" fontId="0" fillId="0" borderId="0" xfId="0"/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168" fontId="4" fillId="2" borderId="8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/>
    </xf>
    <xf numFmtId="4" fontId="12" fillId="2" borderId="8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4" fontId="12" fillId="2" borderId="40" xfId="0" applyNumberFormat="1" applyFont="1" applyFill="1" applyBorder="1" applyAlignment="1">
      <alignment horizontal="center" vertical="center" wrapText="1"/>
    </xf>
    <xf numFmtId="4" fontId="11" fillId="2" borderId="41" xfId="0" applyNumberFormat="1" applyFont="1" applyFill="1" applyBorder="1" applyAlignment="1">
      <alignment horizontal="center" vertical="center" wrapText="1"/>
    </xf>
    <xf numFmtId="4" fontId="20" fillId="2" borderId="8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4" fontId="4" fillId="2" borderId="14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168" fontId="2" fillId="2" borderId="8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3" fontId="12" fillId="3" borderId="8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8" xfId="2" applyFont="1" applyFill="1" applyBorder="1" applyAlignment="1">
      <alignment horizontal="center" vertical="center" wrapText="1"/>
    </xf>
    <xf numFmtId="4" fontId="29" fillId="2" borderId="14" xfId="0" applyNumberFormat="1" applyFont="1" applyFill="1" applyBorder="1" applyAlignment="1">
      <alignment horizontal="center" vertical="center"/>
    </xf>
    <xf numFmtId="168" fontId="4" fillId="2" borderId="14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4" fontId="29" fillId="2" borderId="8" xfId="0" applyNumberFormat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34" fillId="2" borderId="8" xfId="0" applyNumberFormat="1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 wrapText="1"/>
    </xf>
    <xf numFmtId="4" fontId="8" fillId="2" borderId="8" xfId="1" applyNumberFormat="1" applyFont="1" applyFill="1" applyBorder="1" applyAlignment="1">
      <alignment horizontal="center" vertical="center" wrapText="1"/>
    </xf>
    <xf numFmtId="4" fontId="8" fillId="2" borderId="8" xfId="2" applyNumberFormat="1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/>
    </xf>
    <xf numFmtId="17" fontId="4" fillId="2" borderId="8" xfId="0" applyNumberFormat="1" applyFont="1" applyFill="1" applyBorder="1" applyAlignment="1">
      <alignment horizontal="center" vertical="center" wrapText="1"/>
    </xf>
    <xf numFmtId="168" fontId="4" fillId="2" borderId="8" xfId="0" applyNumberFormat="1" applyFont="1" applyFill="1" applyBorder="1" applyAlignment="1">
      <alignment horizontal="center" vertical="center" wrapText="1"/>
    </xf>
    <xf numFmtId="168" fontId="4" fillId="2" borderId="8" xfId="0" applyNumberFormat="1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4" fontId="19" fillId="2" borderId="8" xfId="0" applyNumberFormat="1" applyFont="1" applyFill="1" applyBorder="1" applyAlignment="1">
      <alignment horizontal="center" vertical="center"/>
    </xf>
    <xf numFmtId="4" fontId="27" fillId="2" borderId="8" xfId="0" applyNumberFormat="1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 wrapText="1"/>
    </xf>
    <xf numFmtId="4" fontId="4" fillId="2" borderId="8" xfId="1" applyNumberFormat="1" applyFont="1" applyFill="1" applyBorder="1" applyAlignment="1">
      <alignment horizontal="center" vertical="center"/>
    </xf>
    <xf numFmtId="168" fontId="8" fillId="2" borderId="8" xfId="0" applyNumberFormat="1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vertical="center" wrapText="1"/>
    </xf>
    <xf numFmtId="169" fontId="4" fillId="2" borderId="8" xfId="0" applyNumberFormat="1" applyFont="1" applyFill="1" applyBorder="1" applyAlignment="1">
      <alignment horizontal="center" vertical="center"/>
    </xf>
    <xf numFmtId="4" fontId="17" fillId="2" borderId="8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 wrapText="1"/>
    </xf>
    <xf numFmtId="167" fontId="4" fillId="2" borderId="8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8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vertical="center" wrapText="1"/>
    </xf>
    <xf numFmtId="165" fontId="4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/>
    </xf>
    <xf numFmtId="169" fontId="2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2" fontId="12" fillId="2" borderId="0" xfId="0" applyNumberFormat="1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quotePrefix="1" applyFont="1" applyFill="1" applyAlignment="1">
      <alignment vertical="center" wrapText="1"/>
    </xf>
    <xf numFmtId="0" fontId="17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" fontId="2" fillId="2" borderId="0" xfId="0" applyNumberFormat="1" applyFont="1" applyFill="1" applyAlignment="1">
      <alignment horizontal="center" vertical="center" wrapText="1"/>
    </xf>
    <xf numFmtId="4" fontId="12" fillId="2" borderId="18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169" fontId="8" fillId="2" borderId="0" xfId="0" applyNumberFormat="1" applyFont="1" applyFill="1" applyAlignment="1">
      <alignment horizontal="center" vertical="center"/>
    </xf>
    <xf numFmtId="0" fontId="12" fillId="2" borderId="45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2" fillId="2" borderId="56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4" fontId="2" fillId="2" borderId="48" xfId="0" applyNumberFormat="1" applyFont="1" applyFill="1" applyBorder="1" applyAlignment="1">
      <alignment horizontal="center" vertical="center"/>
    </xf>
    <xf numFmtId="4" fontId="2" fillId="2" borderId="55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2" fillId="2" borderId="50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/>
    </xf>
    <xf numFmtId="4" fontId="4" fillId="2" borderId="11" xfId="0" applyNumberFormat="1" applyFont="1" applyFill="1" applyBorder="1" applyAlignment="1">
      <alignment horizontal="center" vertical="center"/>
    </xf>
    <xf numFmtId="4" fontId="4" fillId="2" borderId="50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12" fillId="2" borderId="42" xfId="0" applyFont="1" applyFill="1" applyBorder="1" applyAlignment="1">
      <alignment horizontal="center" vertical="center"/>
    </xf>
    <xf numFmtId="4" fontId="12" fillId="2" borderId="43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/>
    </xf>
    <xf numFmtId="4" fontId="2" fillId="2" borderId="47" xfId="0" applyNumberFormat="1" applyFont="1" applyFill="1" applyBorder="1" applyAlignment="1">
      <alignment horizontal="center" vertical="center"/>
    </xf>
    <xf numFmtId="4" fontId="2" fillId="2" borderId="21" xfId="0" applyNumberFormat="1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/>
    </xf>
    <xf numFmtId="4" fontId="9" fillId="2" borderId="58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" fontId="4" fillId="2" borderId="21" xfId="0" applyNumberFormat="1" applyFont="1" applyFill="1" applyBorder="1" applyAlignment="1">
      <alignment horizontal="center" vertical="center"/>
    </xf>
    <xf numFmtId="169" fontId="2" fillId="2" borderId="21" xfId="0" applyNumberFormat="1" applyFont="1" applyFill="1" applyBorder="1" applyAlignment="1">
      <alignment horizontal="center" vertical="center"/>
    </xf>
    <xf numFmtId="4" fontId="2" fillId="2" borderId="49" xfId="0" applyNumberFormat="1" applyFont="1" applyFill="1" applyBorder="1" applyAlignment="1">
      <alignment horizontal="center" vertical="center"/>
    </xf>
    <xf numFmtId="4" fontId="2" fillId="2" borderId="53" xfId="0" applyNumberFormat="1" applyFont="1" applyFill="1" applyBorder="1" applyAlignment="1">
      <alignment horizontal="center" vertical="center"/>
    </xf>
    <xf numFmtId="4" fontId="12" fillId="2" borderId="46" xfId="0" applyNumberFormat="1" applyFont="1" applyFill="1" applyBorder="1" applyAlignment="1">
      <alignment horizontal="center" vertical="center"/>
    </xf>
    <xf numFmtId="4" fontId="12" fillId="2" borderId="27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3" fontId="31" fillId="3" borderId="8" xfId="0" applyNumberFormat="1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4" fontId="35" fillId="2" borderId="13" xfId="0" applyNumberFormat="1" applyFont="1" applyFill="1" applyBorder="1" applyAlignment="1">
      <alignment horizontal="center" vertical="center"/>
    </xf>
    <xf numFmtId="4" fontId="35" fillId="2" borderId="4" xfId="0" applyNumberFormat="1" applyFont="1" applyFill="1" applyBorder="1" applyAlignment="1">
      <alignment horizontal="center" vertical="center"/>
    </xf>
    <xf numFmtId="2" fontId="12" fillId="2" borderId="46" xfId="0" applyNumberFormat="1" applyFont="1" applyFill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/>
    </xf>
    <xf numFmtId="0" fontId="36" fillId="2" borderId="8" xfId="0" applyFont="1" applyFill="1" applyBorder="1" applyAlignment="1">
      <alignment horizontal="center" vertical="center" wrapText="1"/>
    </xf>
    <xf numFmtId="4" fontId="12" fillId="2" borderId="3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0" fontId="32" fillId="2" borderId="37" xfId="0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wrapText="1"/>
    </xf>
    <xf numFmtId="0" fontId="32" fillId="2" borderId="35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left" vertical="top" wrapText="1"/>
    </xf>
    <xf numFmtId="0" fontId="16" fillId="2" borderId="30" xfId="0" applyFont="1" applyFill="1" applyBorder="1" applyAlignment="1">
      <alignment horizontal="left" vertical="top" wrapText="1"/>
    </xf>
    <xf numFmtId="0" fontId="16" fillId="2" borderId="29" xfId="0" applyFont="1" applyFill="1" applyBorder="1" applyAlignment="1">
      <alignment horizontal="left" vertical="top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0" xfId="0" quotePrefix="1" applyFont="1" applyFill="1" applyAlignment="1">
      <alignment horizontal="center" vertical="top" wrapText="1"/>
    </xf>
    <xf numFmtId="0" fontId="35" fillId="2" borderId="20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20" fillId="2" borderId="37" xfId="0" applyFont="1" applyFill="1" applyBorder="1" applyAlignment="1">
      <alignment horizontal="left" vertical="center" wrapText="1"/>
    </xf>
    <xf numFmtId="0" fontId="20" fillId="2" borderId="36" xfId="0" applyFont="1" applyFill="1" applyBorder="1" applyAlignment="1">
      <alignment horizontal="left" vertical="center" wrapText="1"/>
    </xf>
    <xf numFmtId="0" fontId="20" fillId="2" borderId="35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7" fillId="2" borderId="34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0" fontId="17" fillId="2" borderId="34" xfId="0" applyFont="1" applyFill="1" applyBorder="1" applyAlignment="1">
      <alignment horizontal="left" vertical="center" wrapText="1"/>
    </xf>
    <xf numFmtId="0" fontId="17" fillId="2" borderId="33" xfId="0" applyFont="1" applyFill="1" applyBorder="1" applyAlignment="1">
      <alignment horizontal="left" vertical="center" wrapText="1"/>
    </xf>
    <xf numFmtId="0" fontId="17" fillId="2" borderId="32" xfId="0" applyFont="1" applyFill="1" applyBorder="1" applyAlignment="1">
      <alignment horizontal="left" vertical="center" wrapText="1"/>
    </xf>
    <xf numFmtId="0" fontId="17" fillId="2" borderId="25" xfId="0" applyFont="1" applyFill="1" applyBorder="1" applyAlignment="1">
      <alignment horizontal="left" vertical="center" wrapText="1"/>
    </xf>
    <xf numFmtId="0" fontId="17" fillId="2" borderId="28" xfId="0" applyFont="1" applyFill="1" applyBorder="1" applyAlignment="1">
      <alignment horizontal="left" vertical="center" wrapText="1"/>
    </xf>
    <xf numFmtId="0" fontId="17" fillId="2" borderId="27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31" fillId="2" borderId="25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0" fontId="35" fillId="2" borderId="26" xfId="0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/>
    </xf>
    <xf numFmtId="0" fontId="35" fillId="2" borderId="25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52" xfId="0" applyFont="1" applyFill="1" applyBorder="1" applyAlignment="1">
      <alignment horizontal="left" vertical="center"/>
    </xf>
  </cellXfs>
  <cellStyles count="80">
    <cellStyle name="Millares" xfId="1" builtinId="3"/>
    <cellStyle name="Millares 10" xfId="3" xr:uid="{00000000-0005-0000-0000-000002000000}"/>
    <cellStyle name="Millares 13" xfId="4" xr:uid="{00000000-0005-0000-0000-000003000000}"/>
    <cellStyle name="Millares 14" xfId="5" xr:uid="{00000000-0005-0000-0000-000004000000}"/>
    <cellStyle name="Millares 17" xfId="6" xr:uid="{00000000-0005-0000-0000-000005000000}"/>
    <cellStyle name="Millares 2" xfId="7" xr:uid="{00000000-0005-0000-0000-000006000000}"/>
    <cellStyle name="Millares 2 10" xfId="8" xr:uid="{00000000-0005-0000-0000-000007000000}"/>
    <cellStyle name="Millares 2 11" xfId="9" xr:uid="{00000000-0005-0000-0000-000008000000}"/>
    <cellStyle name="Millares 2 12" xfId="10" xr:uid="{00000000-0005-0000-0000-000009000000}"/>
    <cellStyle name="Millares 2 13" xfId="11" xr:uid="{00000000-0005-0000-0000-00000A000000}"/>
    <cellStyle name="Millares 2 14" xfId="12" xr:uid="{00000000-0005-0000-0000-00000B000000}"/>
    <cellStyle name="Millares 2 15" xfId="13" xr:uid="{00000000-0005-0000-0000-00000C000000}"/>
    <cellStyle name="Millares 2 16" xfId="14" xr:uid="{00000000-0005-0000-0000-00000D000000}"/>
    <cellStyle name="Millares 2 17" xfId="15" xr:uid="{00000000-0005-0000-0000-00000E000000}"/>
    <cellStyle name="Millares 2 18" xfId="16" xr:uid="{00000000-0005-0000-0000-00000F000000}"/>
    <cellStyle name="Millares 2 19" xfId="17" xr:uid="{00000000-0005-0000-0000-000010000000}"/>
    <cellStyle name="Millares 2 2" xfId="18" xr:uid="{00000000-0005-0000-0000-000011000000}"/>
    <cellStyle name="Millares 2 20" xfId="19" xr:uid="{00000000-0005-0000-0000-000012000000}"/>
    <cellStyle name="Millares 2 21" xfId="20" xr:uid="{00000000-0005-0000-0000-000013000000}"/>
    <cellStyle name="Millares 2 3" xfId="21" xr:uid="{00000000-0005-0000-0000-000014000000}"/>
    <cellStyle name="Millares 2 4" xfId="22" xr:uid="{00000000-0005-0000-0000-000015000000}"/>
    <cellStyle name="Millares 2 5" xfId="23" xr:uid="{00000000-0005-0000-0000-000016000000}"/>
    <cellStyle name="Millares 2 6" xfId="24" xr:uid="{00000000-0005-0000-0000-000017000000}"/>
    <cellStyle name="Millares 2 7" xfId="25" xr:uid="{00000000-0005-0000-0000-000018000000}"/>
    <cellStyle name="Millares 2 8" xfId="26" xr:uid="{00000000-0005-0000-0000-000019000000}"/>
    <cellStyle name="Millares 2 9" xfId="27" xr:uid="{00000000-0005-0000-0000-00001A000000}"/>
    <cellStyle name="Millares 20" xfId="28" xr:uid="{00000000-0005-0000-0000-00001B000000}"/>
    <cellStyle name="Millares 21" xfId="29" xr:uid="{00000000-0005-0000-0000-00001C000000}"/>
    <cellStyle name="Millares 21 2" xfId="30" xr:uid="{00000000-0005-0000-0000-00001D000000}"/>
    <cellStyle name="Millares 21 3" xfId="31" xr:uid="{00000000-0005-0000-0000-00001E000000}"/>
    <cellStyle name="Millares 21 4" xfId="32" xr:uid="{00000000-0005-0000-0000-00001F000000}"/>
    <cellStyle name="Millares 3" xfId="33" xr:uid="{00000000-0005-0000-0000-000020000000}"/>
    <cellStyle name="Millares 31" xfId="34" xr:uid="{00000000-0005-0000-0000-000021000000}"/>
    <cellStyle name="Millares 31 2" xfId="35" xr:uid="{00000000-0005-0000-0000-000022000000}"/>
    <cellStyle name="Millares 31 3" xfId="36" xr:uid="{00000000-0005-0000-0000-000023000000}"/>
    <cellStyle name="Millares 31 4" xfId="37" xr:uid="{00000000-0005-0000-0000-000024000000}"/>
    <cellStyle name="Millares 4" xfId="38" xr:uid="{00000000-0005-0000-0000-000025000000}"/>
    <cellStyle name="Millares 4 10" xfId="39" xr:uid="{00000000-0005-0000-0000-000026000000}"/>
    <cellStyle name="Millares 4 11" xfId="40" xr:uid="{00000000-0005-0000-0000-000027000000}"/>
    <cellStyle name="Millares 4 12" xfId="41" xr:uid="{00000000-0005-0000-0000-000028000000}"/>
    <cellStyle name="Millares 4 13" xfId="42" xr:uid="{00000000-0005-0000-0000-000029000000}"/>
    <cellStyle name="Millares 4 14" xfId="43" xr:uid="{00000000-0005-0000-0000-00002A000000}"/>
    <cellStyle name="Millares 4 15" xfId="44" xr:uid="{00000000-0005-0000-0000-00002B000000}"/>
    <cellStyle name="Millares 4 16" xfId="45" xr:uid="{00000000-0005-0000-0000-00002C000000}"/>
    <cellStyle name="Millares 4 17" xfId="46" xr:uid="{00000000-0005-0000-0000-00002D000000}"/>
    <cellStyle name="Millares 4 18" xfId="47" xr:uid="{00000000-0005-0000-0000-00002E000000}"/>
    <cellStyle name="Millares 4 19" xfId="48" xr:uid="{00000000-0005-0000-0000-00002F000000}"/>
    <cellStyle name="Millares 4 2" xfId="49" xr:uid="{00000000-0005-0000-0000-000030000000}"/>
    <cellStyle name="Millares 4 20" xfId="50" xr:uid="{00000000-0005-0000-0000-000031000000}"/>
    <cellStyle name="Millares 4 21" xfId="51" xr:uid="{00000000-0005-0000-0000-000032000000}"/>
    <cellStyle name="Millares 4 3" xfId="52" xr:uid="{00000000-0005-0000-0000-000033000000}"/>
    <cellStyle name="Millares 4 4" xfId="53" xr:uid="{00000000-0005-0000-0000-000034000000}"/>
    <cellStyle name="Millares 4 5" xfId="54" xr:uid="{00000000-0005-0000-0000-000035000000}"/>
    <cellStyle name="Millares 4 6" xfId="55" xr:uid="{00000000-0005-0000-0000-000036000000}"/>
    <cellStyle name="Millares 4 7" xfId="56" xr:uid="{00000000-0005-0000-0000-000037000000}"/>
    <cellStyle name="Millares 4 8" xfId="57" xr:uid="{00000000-0005-0000-0000-000038000000}"/>
    <cellStyle name="Millares 4 9" xfId="58" xr:uid="{00000000-0005-0000-0000-000039000000}"/>
    <cellStyle name="Millares 44" xfId="59" xr:uid="{00000000-0005-0000-0000-00003A000000}"/>
    <cellStyle name="Millares 5" xfId="60" xr:uid="{00000000-0005-0000-0000-00003B000000}"/>
    <cellStyle name="Moneda 11" xfId="61" xr:uid="{00000000-0005-0000-0000-00003C000000}"/>
    <cellStyle name="Moneda 12" xfId="62" xr:uid="{00000000-0005-0000-0000-00003D000000}"/>
    <cellStyle name="Moneda 15" xfId="63" xr:uid="{00000000-0005-0000-0000-00003E000000}"/>
    <cellStyle name="Moneda 16" xfId="64" xr:uid="{00000000-0005-0000-0000-00003F000000}"/>
    <cellStyle name="Moneda 18" xfId="65" xr:uid="{00000000-0005-0000-0000-000040000000}"/>
    <cellStyle name="Moneda 19" xfId="66" xr:uid="{00000000-0005-0000-0000-000041000000}"/>
    <cellStyle name="Moneda 2" xfId="67" xr:uid="{00000000-0005-0000-0000-000042000000}"/>
    <cellStyle name="Moneda 5" xfId="68" xr:uid="{00000000-0005-0000-0000-000043000000}"/>
    <cellStyle name="Moneda 6" xfId="69" xr:uid="{00000000-0005-0000-0000-000044000000}"/>
    <cellStyle name="Normal" xfId="0" builtinId="0"/>
    <cellStyle name="Normal 2" xfId="70" xr:uid="{00000000-0005-0000-0000-000046000000}"/>
    <cellStyle name="Normal 2 2" xfId="71" xr:uid="{00000000-0005-0000-0000-000047000000}"/>
    <cellStyle name="Normal 2 2 2" xfId="72" xr:uid="{00000000-0005-0000-0000-000048000000}"/>
    <cellStyle name="Normal 2 2 3" xfId="73" xr:uid="{00000000-0005-0000-0000-000049000000}"/>
    <cellStyle name="Normal 2 2 4" xfId="74" xr:uid="{00000000-0005-0000-0000-00004A000000}"/>
    <cellStyle name="Normal 2 2 5" xfId="75" xr:uid="{00000000-0005-0000-0000-00004B000000}"/>
    <cellStyle name="Normal 2 3" xfId="76" xr:uid="{00000000-0005-0000-0000-00004C000000}"/>
    <cellStyle name="Normal 3" xfId="77" xr:uid="{00000000-0005-0000-0000-00004D000000}"/>
    <cellStyle name="Normal 4" xfId="78" xr:uid="{00000000-0005-0000-0000-00004E000000}"/>
    <cellStyle name="Normal 5" xfId="79" xr:uid="{00000000-0005-0000-0000-00004F000000}"/>
    <cellStyle name="Normal_Datos_Generales_SIGUAP" xfId="2" xr:uid="{00000000-0005-0000-0000-000050000000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AA396"/>
  <sheetViews>
    <sheetView tabSelected="1" topLeftCell="A2" zoomScale="90" zoomScaleNormal="90" workbookViewId="0">
      <pane xSplit="4" ySplit="1" topLeftCell="E3" activePane="bottomRight" state="frozen"/>
      <selection activeCell="A2" sqref="A2"/>
      <selection pane="topRight" activeCell="D2" sqref="D2"/>
      <selection pane="bottomLeft" activeCell="A3" sqref="A3"/>
      <selection pane="bottomRight" activeCell="A11" sqref="A11"/>
    </sheetView>
  </sheetViews>
  <sheetFormatPr baseColWidth="10" defaultRowHeight="12.75"/>
  <cols>
    <col min="1" max="1" width="6.42578125" style="8" customWidth="1"/>
    <col min="2" max="2" width="13.42578125" style="8" customWidth="1"/>
    <col min="3" max="3" width="29.5703125" style="8" customWidth="1"/>
    <col min="4" max="4" width="43.5703125" style="8" customWidth="1"/>
    <col min="5" max="5" width="17.28515625" style="8" customWidth="1"/>
    <col min="6" max="6" width="26.7109375" style="8" bestFit="1" customWidth="1"/>
    <col min="7" max="7" width="20.28515625" style="8" customWidth="1"/>
    <col min="8" max="8" width="17.28515625" style="8" customWidth="1"/>
    <col min="9" max="10" width="18.28515625" style="8" customWidth="1"/>
    <col min="11" max="11" width="17.28515625" style="37" customWidth="1"/>
    <col min="12" max="12" width="20.5703125" style="8" customWidth="1"/>
    <col min="13" max="13" width="12.5703125" style="8" customWidth="1"/>
    <col min="14" max="14" width="13.140625" style="37" customWidth="1"/>
    <col min="15" max="15" width="23" style="8" customWidth="1"/>
    <col min="16" max="16" width="21" style="8" customWidth="1"/>
    <col min="17" max="17" width="14.28515625" style="37" customWidth="1"/>
    <col min="18" max="18" width="15" style="55" customWidth="1"/>
    <col min="19" max="19" width="14.85546875" style="8" customWidth="1"/>
    <col min="20" max="20" width="21.85546875" style="37" customWidth="1"/>
    <col min="21" max="16384" width="11.42578125" style="8"/>
  </cols>
  <sheetData>
    <row r="1" spans="1:27">
      <c r="J1" s="9"/>
    </row>
    <row r="2" spans="1:27" s="37" customFormat="1" ht="49.5" customHeight="1">
      <c r="A2" s="146" t="s">
        <v>1475</v>
      </c>
      <c r="B2" s="146" t="s">
        <v>1474</v>
      </c>
      <c r="C2" s="147" t="s">
        <v>1473</v>
      </c>
      <c r="D2" s="146" t="s">
        <v>1472</v>
      </c>
      <c r="E2" s="146" t="s">
        <v>1471</v>
      </c>
      <c r="F2" s="146" t="s">
        <v>1470</v>
      </c>
      <c r="G2" s="146" t="s">
        <v>1469</v>
      </c>
      <c r="H2" s="146" t="s">
        <v>1468</v>
      </c>
      <c r="I2" s="146" t="s">
        <v>1467</v>
      </c>
      <c r="J2" s="146" t="s">
        <v>1466</v>
      </c>
      <c r="K2" s="148" t="s">
        <v>1465</v>
      </c>
      <c r="L2" s="147" t="s">
        <v>1464</v>
      </c>
      <c r="M2" s="146" t="s">
        <v>1463</v>
      </c>
      <c r="N2" s="32" t="s">
        <v>1462</v>
      </c>
      <c r="O2" s="147" t="s">
        <v>1461</v>
      </c>
      <c r="P2" s="146" t="s">
        <v>1460</v>
      </c>
      <c r="Q2" s="149" t="s">
        <v>1459</v>
      </c>
      <c r="R2" s="150" t="s">
        <v>1458</v>
      </c>
      <c r="S2" s="146" t="s">
        <v>1457</v>
      </c>
      <c r="T2" s="148" t="s">
        <v>1456</v>
      </c>
    </row>
    <row r="3" spans="1:27" ht="38.25" customHeight="1">
      <c r="A3" s="2">
        <v>1</v>
      </c>
      <c r="B3" s="29" t="s">
        <v>1455</v>
      </c>
      <c r="C3" s="39" t="s">
        <v>1454</v>
      </c>
      <c r="D3" s="39" t="s">
        <v>1175</v>
      </c>
      <c r="E3" s="40" t="s">
        <v>1174</v>
      </c>
      <c r="F3" s="39" t="s">
        <v>151</v>
      </c>
      <c r="G3" s="39" t="s">
        <v>1448</v>
      </c>
      <c r="H3" s="39" t="s">
        <v>151</v>
      </c>
      <c r="I3" s="26">
        <v>55005</v>
      </c>
      <c r="J3" s="44">
        <v>0</v>
      </c>
      <c r="K3" s="56">
        <v>55005</v>
      </c>
      <c r="L3" s="39" t="s">
        <v>1453</v>
      </c>
      <c r="M3" s="40">
        <v>1955</v>
      </c>
      <c r="N3" s="45" t="s">
        <v>46</v>
      </c>
      <c r="O3" s="46" t="s">
        <v>1452</v>
      </c>
      <c r="P3" s="57" t="s">
        <v>1512</v>
      </c>
      <c r="Q3" s="46"/>
      <c r="R3" s="49" t="s">
        <v>347</v>
      </c>
      <c r="S3" s="7" t="s">
        <v>470</v>
      </c>
      <c r="T3" s="48" t="s">
        <v>1451</v>
      </c>
    </row>
    <row r="4" spans="1:27" ht="37.5" customHeight="1">
      <c r="A4" s="2">
        <f>A3+1</f>
        <v>2</v>
      </c>
      <c r="B4" s="27" t="s">
        <v>1450</v>
      </c>
      <c r="C4" s="1" t="s">
        <v>1449</v>
      </c>
      <c r="D4" s="1" t="s">
        <v>1223</v>
      </c>
      <c r="E4" s="2" t="s">
        <v>865</v>
      </c>
      <c r="F4" s="1" t="s">
        <v>151</v>
      </c>
      <c r="G4" s="1" t="s">
        <v>1448</v>
      </c>
      <c r="H4" s="1" t="s">
        <v>151</v>
      </c>
      <c r="I4" s="16">
        <v>734.77</v>
      </c>
      <c r="J4" s="47">
        <v>0</v>
      </c>
      <c r="K4" s="33">
        <v>734.77</v>
      </c>
      <c r="L4" s="1" t="s">
        <v>1547</v>
      </c>
      <c r="M4" s="2">
        <v>1989</v>
      </c>
      <c r="N4" s="45" t="s">
        <v>46</v>
      </c>
      <c r="O4" s="15" t="s">
        <v>1221</v>
      </c>
      <c r="P4" s="5" t="s">
        <v>1520</v>
      </c>
      <c r="Q4" s="5"/>
      <c r="R4" s="49" t="s">
        <v>347</v>
      </c>
      <c r="S4" s="7" t="s">
        <v>656</v>
      </c>
      <c r="T4" s="3" t="s">
        <v>1447</v>
      </c>
    </row>
    <row r="5" spans="1:27" ht="54.75" customHeight="1">
      <c r="A5" s="2">
        <f t="shared" ref="A5:A68" si="0">A4+1</f>
        <v>3</v>
      </c>
      <c r="B5" s="29" t="s">
        <v>1446</v>
      </c>
      <c r="C5" s="1" t="s">
        <v>1445</v>
      </c>
      <c r="D5" s="1" t="s">
        <v>1175</v>
      </c>
      <c r="E5" s="2" t="s">
        <v>1174</v>
      </c>
      <c r="F5" s="1" t="s">
        <v>151</v>
      </c>
      <c r="G5" s="1" t="s">
        <v>152</v>
      </c>
      <c r="H5" s="1" t="s">
        <v>151</v>
      </c>
      <c r="I5" s="16">
        <v>202865</v>
      </c>
      <c r="J5" s="47">
        <v>0</v>
      </c>
      <c r="K5" s="33">
        <v>202865</v>
      </c>
      <c r="L5" s="1" t="s">
        <v>1428</v>
      </c>
      <c r="M5" s="2">
        <v>1990</v>
      </c>
      <c r="N5" s="45" t="s">
        <v>46</v>
      </c>
      <c r="O5" s="15" t="s">
        <v>1195</v>
      </c>
      <c r="P5" s="5" t="s">
        <v>1115</v>
      </c>
      <c r="Q5" s="15" t="s">
        <v>1513</v>
      </c>
      <c r="R5" s="49" t="s">
        <v>347</v>
      </c>
      <c r="S5" s="7" t="s">
        <v>656</v>
      </c>
      <c r="T5" s="3" t="s">
        <v>1444</v>
      </c>
    </row>
    <row r="6" spans="1:27" ht="42" customHeight="1">
      <c r="A6" s="2">
        <f t="shared" si="0"/>
        <v>4</v>
      </c>
      <c r="B6" s="27" t="s">
        <v>1443</v>
      </c>
      <c r="C6" s="1" t="s">
        <v>1442</v>
      </c>
      <c r="D6" s="1" t="s">
        <v>1175</v>
      </c>
      <c r="E6" s="2" t="s">
        <v>1174</v>
      </c>
      <c r="F6" s="1" t="s">
        <v>151</v>
      </c>
      <c r="G6" s="1" t="s">
        <v>203</v>
      </c>
      <c r="H6" s="1" t="s">
        <v>151</v>
      </c>
      <c r="I6" s="16">
        <v>289912</v>
      </c>
      <c r="J6" s="47">
        <v>0</v>
      </c>
      <c r="K6" s="33">
        <v>289912</v>
      </c>
      <c r="L6" s="1" t="s">
        <v>1428</v>
      </c>
      <c r="M6" s="2">
        <v>1990</v>
      </c>
      <c r="N6" s="45" t="s">
        <v>46</v>
      </c>
      <c r="O6" s="15" t="s">
        <v>124</v>
      </c>
      <c r="P6" s="5" t="s">
        <v>1542</v>
      </c>
      <c r="Q6" s="15" t="s">
        <v>1476</v>
      </c>
      <c r="R6" s="49" t="s">
        <v>347</v>
      </c>
      <c r="S6" s="7" t="s">
        <v>470</v>
      </c>
      <c r="T6" s="3" t="s">
        <v>1441</v>
      </c>
    </row>
    <row r="7" spans="1:27" ht="37.5" customHeight="1">
      <c r="A7" s="2">
        <f t="shared" si="0"/>
        <v>5</v>
      </c>
      <c r="B7" s="29" t="s">
        <v>1440</v>
      </c>
      <c r="C7" s="1" t="s">
        <v>1439</v>
      </c>
      <c r="D7" s="1" t="s">
        <v>1223</v>
      </c>
      <c r="E7" s="2" t="s">
        <v>865</v>
      </c>
      <c r="F7" s="1" t="s">
        <v>151</v>
      </c>
      <c r="G7" s="1" t="s">
        <v>203</v>
      </c>
      <c r="H7" s="1" t="s">
        <v>151</v>
      </c>
      <c r="I7" s="16">
        <v>45168</v>
      </c>
      <c r="J7" s="47">
        <v>0</v>
      </c>
      <c r="K7" s="33">
        <v>45168</v>
      </c>
      <c r="L7" s="1" t="s">
        <v>1428</v>
      </c>
      <c r="M7" s="2">
        <v>1990</v>
      </c>
      <c r="N7" s="45" t="s">
        <v>46</v>
      </c>
      <c r="O7" s="15" t="s">
        <v>1221</v>
      </c>
      <c r="P7" s="5" t="s">
        <v>1512</v>
      </c>
      <c r="Q7" s="5"/>
      <c r="R7" s="49" t="s">
        <v>347</v>
      </c>
      <c r="S7" s="7" t="s">
        <v>470</v>
      </c>
      <c r="T7" s="3" t="s">
        <v>1438</v>
      </c>
    </row>
    <row r="8" spans="1:27" ht="38.25" customHeight="1">
      <c r="A8" s="2">
        <f t="shared" si="0"/>
        <v>6</v>
      </c>
      <c r="B8" s="27" t="s">
        <v>1437</v>
      </c>
      <c r="C8" s="1" t="s">
        <v>1436</v>
      </c>
      <c r="D8" s="1" t="s">
        <v>1175</v>
      </c>
      <c r="E8" s="2" t="s">
        <v>1174</v>
      </c>
      <c r="F8" s="1" t="s">
        <v>151</v>
      </c>
      <c r="G8" s="1" t="s">
        <v>1435</v>
      </c>
      <c r="H8" s="1" t="s">
        <v>151</v>
      </c>
      <c r="I8" s="16">
        <v>116911</v>
      </c>
      <c r="J8" s="47">
        <v>0</v>
      </c>
      <c r="K8" s="33">
        <v>116911</v>
      </c>
      <c r="L8" s="1" t="s">
        <v>1428</v>
      </c>
      <c r="M8" s="2">
        <v>1990</v>
      </c>
      <c r="N8" s="45" t="s">
        <v>46</v>
      </c>
      <c r="O8" s="15" t="s">
        <v>124</v>
      </c>
      <c r="P8" s="5" t="s">
        <v>1542</v>
      </c>
      <c r="Q8" s="6"/>
      <c r="R8" s="49" t="s">
        <v>347</v>
      </c>
      <c r="S8" s="7" t="s">
        <v>470</v>
      </c>
      <c r="T8" s="3" t="s">
        <v>1434</v>
      </c>
    </row>
    <row r="9" spans="1:27" ht="37.5" customHeight="1">
      <c r="A9" s="2">
        <f t="shared" si="0"/>
        <v>7</v>
      </c>
      <c r="B9" s="29" t="s">
        <v>1433</v>
      </c>
      <c r="C9" s="1" t="s">
        <v>1432</v>
      </c>
      <c r="D9" s="1" t="s">
        <v>1223</v>
      </c>
      <c r="E9" s="2" t="s">
        <v>865</v>
      </c>
      <c r="F9" s="1" t="s">
        <v>151</v>
      </c>
      <c r="G9" s="1" t="s">
        <v>1191</v>
      </c>
      <c r="H9" s="1" t="s">
        <v>151</v>
      </c>
      <c r="I9" s="16">
        <v>34934</v>
      </c>
      <c r="J9" s="47">
        <v>0</v>
      </c>
      <c r="K9" s="33">
        <v>34934</v>
      </c>
      <c r="L9" s="1" t="s">
        <v>1428</v>
      </c>
      <c r="M9" s="2">
        <v>1990</v>
      </c>
      <c r="N9" s="45" t="s">
        <v>46</v>
      </c>
      <c r="O9" s="15" t="s">
        <v>1221</v>
      </c>
      <c r="P9" s="5" t="s">
        <v>1512</v>
      </c>
      <c r="Q9" s="5"/>
      <c r="R9" s="7" t="s">
        <v>48</v>
      </c>
      <c r="S9" s="7" t="s">
        <v>47</v>
      </c>
      <c r="T9" s="1" t="s">
        <v>46</v>
      </c>
    </row>
    <row r="10" spans="1:27" ht="39.75" customHeight="1">
      <c r="A10" s="2">
        <f t="shared" si="0"/>
        <v>8</v>
      </c>
      <c r="B10" s="27" t="s">
        <v>1431</v>
      </c>
      <c r="C10" s="1" t="s">
        <v>1430</v>
      </c>
      <c r="D10" s="1" t="s">
        <v>1223</v>
      </c>
      <c r="E10" s="2" t="s">
        <v>865</v>
      </c>
      <c r="F10" s="1" t="s">
        <v>151</v>
      </c>
      <c r="G10" s="1" t="s">
        <v>1429</v>
      </c>
      <c r="H10" s="1" t="s">
        <v>151</v>
      </c>
      <c r="I10" s="16">
        <v>30719</v>
      </c>
      <c r="J10" s="47">
        <v>0</v>
      </c>
      <c r="K10" s="33">
        <v>30719</v>
      </c>
      <c r="L10" s="1" t="s">
        <v>1428</v>
      </c>
      <c r="M10" s="2">
        <v>1990</v>
      </c>
      <c r="N10" s="45" t="s">
        <v>46</v>
      </c>
      <c r="O10" s="15" t="s">
        <v>1221</v>
      </c>
      <c r="P10" s="5" t="s">
        <v>1512</v>
      </c>
      <c r="Q10" s="5"/>
      <c r="R10" s="49" t="s">
        <v>347</v>
      </c>
      <c r="S10" s="7" t="s">
        <v>470</v>
      </c>
      <c r="T10" s="1" t="s">
        <v>1427</v>
      </c>
    </row>
    <row r="11" spans="1:27" ht="37.5" customHeight="1">
      <c r="A11" s="2">
        <f t="shared" si="0"/>
        <v>9</v>
      </c>
      <c r="B11" s="27" t="s">
        <v>1426</v>
      </c>
      <c r="C11" s="1" t="s">
        <v>1425</v>
      </c>
      <c r="D11" s="1" t="s">
        <v>1175</v>
      </c>
      <c r="E11" s="2" t="s">
        <v>1174</v>
      </c>
      <c r="F11" s="1" t="s">
        <v>151</v>
      </c>
      <c r="G11" s="1" t="s">
        <v>1424</v>
      </c>
      <c r="H11" s="1" t="s">
        <v>151</v>
      </c>
      <c r="I11" s="16">
        <v>37160</v>
      </c>
      <c r="J11" s="47">
        <v>0</v>
      </c>
      <c r="K11" s="33">
        <v>37160</v>
      </c>
      <c r="L11" s="1" t="s">
        <v>1423</v>
      </c>
      <c r="M11" s="2">
        <v>2003</v>
      </c>
      <c r="N11" s="45" t="s">
        <v>46</v>
      </c>
      <c r="O11" s="15" t="s">
        <v>124</v>
      </c>
      <c r="P11" s="5" t="s">
        <v>1512</v>
      </c>
      <c r="Q11" s="15" t="s">
        <v>1476</v>
      </c>
      <c r="R11" s="49" t="s">
        <v>347</v>
      </c>
      <c r="S11" s="7" t="s">
        <v>346</v>
      </c>
      <c r="T11" s="1" t="s">
        <v>1422</v>
      </c>
    </row>
    <row r="12" spans="1:27" ht="101.25" customHeight="1">
      <c r="A12" s="2">
        <f t="shared" si="0"/>
        <v>10</v>
      </c>
      <c r="B12" s="29" t="s">
        <v>1421</v>
      </c>
      <c r="C12" s="15" t="s">
        <v>1420</v>
      </c>
      <c r="D12" s="1" t="s">
        <v>1519</v>
      </c>
      <c r="E12" s="15" t="s">
        <v>1132</v>
      </c>
      <c r="F12" s="15" t="s">
        <v>151</v>
      </c>
      <c r="G12" s="15" t="s">
        <v>1419</v>
      </c>
      <c r="H12" s="15" t="s">
        <v>1418</v>
      </c>
      <c r="I12" s="11">
        <v>2160204</v>
      </c>
      <c r="J12" s="58">
        <v>2160204</v>
      </c>
      <c r="K12" s="58">
        <v>2160204</v>
      </c>
      <c r="L12" s="1" t="s">
        <v>1417</v>
      </c>
      <c r="M12" s="15">
        <v>1990</v>
      </c>
      <c r="N12" s="45" t="s">
        <v>46</v>
      </c>
      <c r="O12" s="15" t="s">
        <v>124</v>
      </c>
      <c r="P12" s="5" t="s">
        <v>1542</v>
      </c>
      <c r="Q12" s="6"/>
      <c r="R12" s="49" t="s">
        <v>347</v>
      </c>
      <c r="S12" s="7" t="s">
        <v>346</v>
      </c>
      <c r="T12" s="1" t="s">
        <v>1509</v>
      </c>
    </row>
    <row r="13" spans="1:27" ht="30" customHeight="1">
      <c r="A13" s="2">
        <f t="shared" si="0"/>
        <v>11</v>
      </c>
      <c r="B13" s="27" t="s">
        <v>1416</v>
      </c>
      <c r="C13" s="1" t="s">
        <v>1415</v>
      </c>
      <c r="D13" s="1" t="s">
        <v>1414</v>
      </c>
      <c r="E13" s="2" t="s">
        <v>1174</v>
      </c>
      <c r="F13" s="1" t="s">
        <v>151</v>
      </c>
      <c r="G13" s="1" t="s">
        <v>373</v>
      </c>
      <c r="H13" s="1" t="s">
        <v>151</v>
      </c>
      <c r="I13" s="11">
        <v>60878</v>
      </c>
      <c r="J13" s="58">
        <v>60878</v>
      </c>
      <c r="K13" s="58">
        <v>60878</v>
      </c>
      <c r="L13" s="1" t="s">
        <v>1413</v>
      </c>
      <c r="M13" s="2">
        <v>1995</v>
      </c>
      <c r="N13" s="45" t="s">
        <v>46</v>
      </c>
      <c r="O13" s="15" t="s">
        <v>124</v>
      </c>
      <c r="P13" s="5" t="s">
        <v>1542</v>
      </c>
      <c r="Q13" s="6"/>
      <c r="R13" s="49" t="s">
        <v>347</v>
      </c>
      <c r="S13" s="7" t="s">
        <v>470</v>
      </c>
      <c r="T13" s="1" t="s">
        <v>1398</v>
      </c>
      <c r="U13" s="13"/>
      <c r="V13" s="12"/>
      <c r="W13" s="12"/>
      <c r="X13" s="53"/>
      <c r="Z13" s="9"/>
      <c r="AA13" s="12"/>
    </row>
    <row r="14" spans="1:27" ht="30" customHeight="1">
      <c r="A14" s="2">
        <f t="shared" si="0"/>
        <v>12</v>
      </c>
      <c r="B14" s="29" t="s">
        <v>1412</v>
      </c>
      <c r="C14" s="1" t="s">
        <v>1411</v>
      </c>
      <c r="D14" s="1" t="s">
        <v>872</v>
      </c>
      <c r="E14" s="2" t="s">
        <v>128</v>
      </c>
      <c r="F14" s="1" t="s">
        <v>151</v>
      </c>
      <c r="G14" s="1" t="s">
        <v>1410</v>
      </c>
      <c r="H14" s="1" t="s">
        <v>151</v>
      </c>
      <c r="I14" s="59">
        <v>16695</v>
      </c>
      <c r="J14" s="59">
        <v>36139.800000000003</v>
      </c>
      <c r="K14" s="59">
        <v>36139.800000000003</v>
      </c>
      <c r="L14" s="1" t="s">
        <v>1409</v>
      </c>
      <c r="M14" s="2">
        <v>1995</v>
      </c>
      <c r="N14" s="45" t="s">
        <v>46</v>
      </c>
      <c r="O14" s="15" t="s">
        <v>124</v>
      </c>
      <c r="P14" s="5" t="s">
        <v>1542</v>
      </c>
      <c r="Q14" s="6"/>
      <c r="R14" s="49" t="s">
        <v>347</v>
      </c>
      <c r="S14" s="7" t="s">
        <v>470</v>
      </c>
      <c r="T14" s="1" t="s">
        <v>1398</v>
      </c>
      <c r="U14" s="53"/>
      <c r="V14" s="10"/>
      <c r="X14" s="53"/>
      <c r="Z14" s="9"/>
    </row>
    <row r="15" spans="1:27" ht="30" customHeight="1">
      <c r="A15" s="2">
        <f t="shared" si="0"/>
        <v>13</v>
      </c>
      <c r="B15" s="27" t="s">
        <v>1408</v>
      </c>
      <c r="C15" s="1" t="s">
        <v>1407</v>
      </c>
      <c r="D15" s="1" t="s">
        <v>872</v>
      </c>
      <c r="E15" s="2" t="s">
        <v>128</v>
      </c>
      <c r="F15" s="1" t="s">
        <v>151</v>
      </c>
      <c r="G15" s="1" t="s">
        <v>373</v>
      </c>
      <c r="H15" s="1" t="s">
        <v>151</v>
      </c>
      <c r="I15" s="59">
        <v>4044</v>
      </c>
      <c r="J15" s="59">
        <v>23488.799999999999</v>
      </c>
      <c r="K15" s="59">
        <v>23488.799999999999</v>
      </c>
      <c r="L15" s="1" t="s">
        <v>1388</v>
      </c>
      <c r="M15" s="2">
        <v>1995</v>
      </c>
      <c r="N15" s="45" t="s">
        <v>46</v>
      </c>
      <c r="O15" s="15" t="s">
        <v>124</v>
      </c>
      <c r="P15" s="5" t="s">
        <v>1542</v>
      </c>
      <c r="Q15" s="6"/>
      <c r="R15" s="49" t="s">
        <v>347</v>
      </c>
      <c r="S15" s="7" t="s">
        <v>470</v>
      </c>
      <c r="T15" s="1" t="s">
        <v>1398</v>
      </c>
      <c r="U15" s="53"/>
      <c r="V15" s="10"/>
      <c r="X15" s="53"/>
      <c r="Z15" s="9"/>
    </row>
    <row r="16" spans="1:27" ht="30" customHeight="1">
      <c r="A16" s="2">
        <f t="shared" si="0"/>
        <v>14</v>
      </c>
      <c r="B16" s="29" t="s">
        <v>1406</v>
      </c>
      <c r="C16" s="1" t="s">
        <v>1405</v>
      </c>
      <c r="D16" s="1" t="s">
        <v>1400</v>
      </c>
      <c r="E16" s="2" t="s">
        <v>865</v>
      </c>
      <c r="F16" s="1" t="s">
        <v>151</v>
      </c>
      <c r="G16" s="1" t="s">
        <v>373</v>
      </c>
      <c r="H16" s="1" t="s">
        <v>151</v>
      </c>
      <c r="I16" s="59">
        <v>1683</v>
      </c>
      <c r="J16" s="59">
        <v>21127.8</v>
      </c>
      <c r="K16" s="59">
        <v>21127.8</v>
      </c>
      <c r="L16" s="1" t="s">
        <v>1388</v>
      </c>
      <c r="M16" s="2">
        <v>1995</v>
      </c>
      <c r="N16" s="45" t="s">
        <v>46</v>
      </c>
      <c r="O16" s="15" t="s">
        <v>1399</v>
      </c>
      <c r="P16" s="60" t="s">
        <v>1115</v>
      </c>
      <c r="Q16" s="6"/>
      <c r="R16" s="49" t="s">
        <v>347</v>
      </c>
      <c r="S16" s="7" t="s">
        <v>470</v>
      </c>
      <c r="T16" s="1" t="s">
        <v>1398</v>
      </c>
      <c r="U16" s="53"/>
      <c r="V16" s="10"/>
      <c r="X16" s="53"/>
      <c r="Z16" s="9"/>
    </row>
    <row r="17" spans="1:26" ht="30" customHeight="1">
      <c r="A17" s="2">
        <f t="shared" si="0"/>
        <v>15</v>
      </c>
      <c r="B17" s="27" t="s">
        <v>1404</v>
      </c>
      <c r="C17" s="1" t="s">
        <v>1403</v>
      </c>
      <c r="D17" s="1" t="s">
        <v>1400</v>
      </c>
      <c r="E17" s="2" t="s">
        <v>865</v>
      </c>
      <c r="F17" s="1" t="s">
        <v>151</v>
      </c>
      <c r="G17" s="1" t="s">
        <v>373</v>
      </c>
      <c r="H17" s="1" t="s">
        <v>151</v>
      </c>
      <c r="I17" s="59">
        <v>3120</v>
      </c>
      <c r="J17" s="59">
        <v>22564.799999999999</v>
      </c>
      <c r="K17" s="59">
        <v>22564.799999999999</v>
      </c>
      <c r="L17" s="1" t="s">
        <v>1388</v>
      </c>
      <c r="M17" s="2">
        <v>1995</v>
      </c>
      <c r="N17" s="45" t="s">
        <v>46</v>
      </c>
      <c r="O17" s="15" t="s">
        <v>1399</v>
      </c>
      <c r="P17" s="60" t="s">
        <v>1115</v>
      </c>
      <c r="Q17" s="6"/>
      <c r="R17" s="49" t="s">
        <v>347</v>
      </c>
      <c r="S17" s="7" t="s">
        <v>470</v>
      </c>
      <c r="T17" s="1" t="s">
        <v>1398</v>
      </c>
      <c r="U17" s="53"/>
      <c r="V17" s="10"/>
      <c r="X17" s="53"/>
      <c r="Z17" s="9"/>
    </row>
    <row r="18" spans="1:26" ht="30" customHeight="1">
      <c r="A18" s="2">
        <f t="shared" si="0"/>
        <v>16</v>
      </c>
      <c r="B18" s="29" t="s">
        <v>1402</v>
      </c>
      <c r="C18" s="1" t="s">
        <v>1401</v>
      </c>
      <c r="D18" s="1" t="s">
        <v>1400</v>
      </c>
      <c r="E18" s="2" t="s">
        <v>865</v>
      </c>
      <c r="F18" s="1" t="s">
        <v>151</v>
      </c>
      <c r="G18" s="1" t="s">
        <v>373</v>
      </c>
      <c r="H18" s="1" t="s">
        <v>151</v>
      </c>
      <c r="I18" s="59">
        <v>1512</v>
      </c>
      <c r="J18" s="59">
        <v>20956.8</v>
      </c>
      <c r="K18" s="59">
        <v>20956.8</v>
      </c>
      <c r="L18" s="1" t="s">
        <v>1388</v>
      </c>
      <c r="M18" s="2">
        <v>1995</v>
      </c>
      <c r="N18" s="45" t="s">
        <v>46</v>
      </c>
      <c r="O18" s="15" t="s">
        <v>1399</v>
      </c>
      <c r="P18" s="60" t="s">
        <v>1115</v>
      </c>
      <c r="Q18" s="6"/>
      <c r="R18" s="49" t="s">
        <v>347</v>
      </c>
      <c r="S18" s="7" t="s">
        <v>470</v>
      </c>
      <c r="T18" s="1" t="s">
        <v>1398</v>
      </c>
      <c r="U18" s="53"/>
      <c r="V18" s="10"/>
      <c r="X18" s="9"/>
    </row>
    <row r="19" spans="1:26" ht="36.75" customHeight="1">
      <c r="A19" s="2">
        <f t="shared" si="0"/>
        <v>17</v>
      </c>
      <c r="B19" s="27" t="s">
        <v>1397</v>
      </c>
      <c r="C19" s="1" t="s">
        <v>1396</v>
      </c>
      <c r="D19" s="1" t="s">
        <v>1519</v>
      </c>
      <c r="E19" s="2" t="s">
        <v>1132</v>
      </c>
      <c r="F19" s="1" t="s">
        <v>151</v>
      </c>
      <c r="G19" s="1" t="s">
        <v>1395</v>
      </c>
      <c r="H19" s="1" t="s">
        <v>151</v>
      </c>
      <c r="I19" s="16">
        <v>123685</v>
      </c>
      <c r="J19" s="16">
        <v>123685</v>
      </c>
      <c r="K19" s="33">
        <v>123685</v>
      </c>
      <c r="L19" s="1" t="s">
        <v>1388</v>
      </c>
      <c r="M19" s="2">
        <v>1995</v>
      </c>
      <c r="N19" s="45" t="s">
        <v>46</v>
      </c>
      <c r="O19" s="15" t="s">
        <v>124</v>
      </c>
      <c r="P19" s="5" t="s">
        <v>1542</v>
      </c>
      <c r="Q19" s="6"/>
      <c r="R19" s="49" t="s">
        <v>347</v>
      </c>
      <c r="S19" s="7" t="s">
        <v>656</v>
      </c>
      <c r="T19" s="1" t="s">
        <v>1387</v>
      </c>
      <c r="U19" s="53"/>
      <c r="V19" s="54"/>
    </row>
    <row r="20" spans="1:26" ht="30" customHeight="1">
      <c r="A20" s="2">
        <f t="shared" si="0"/>
        <v>18</v>
      </c>
      <c r="B20" s="29" t="s">
        <v>1394</v>
      </c>
      <c r="C20" s="1" t="s">
        <v>1393</v>
      </c>
      <c r="D20" s="1" t="s">
        <v>872</v>
      </c>
      <c r="E20" s="2" t="s">
        <v>128</v>
      </c>
      <c r="F20" s="1" t="s">
        <v>151</v>
      </c>
      <c r="G20" s="1" t="s">
        <v>1392</v>
      </c>
      <c r="H20" s="1" t="s">
        <v>151</v>
      </c>
      <c r="I20" s="59">
        <v>14766</v>
      </c>
      <c r="J20" s="59">
        <v>49133.5</v>
      </c>
      <c r="K20" s="59">
        <v>49133.5</v>
      </c>
      <c r="L20" s="1" t="s">
        <v>1388</v>
      </c>
      <c r="M20" s="2">
        <v>1995</v>
      </c>
      <c r="N20" s="45" t="s">
        <v>46</v>
      </c>
      <c r="O20" s="15" t="s">
        <v>124</v>
      </c>
      <c r="P20" s="5" t="s">
        <v>1542</v>
      </c>
      <c r="Q20" s="6"/>
      <c r="R20" s="49" t="s">
        <v>347</v>
      </c>
      <c r="S20" s="7" t="s">
        <v>656</v>
      </c>
      <c r="T20" s="1" t="s">
        <v>1387</v>
      </c>
      <c r="U20" s="53"/>
      <c r="V20" s="163"/>
    </row>
    <row r="21" spans="1:26" ht="30" customHeight="1">
      <c r="A21" s="2">
        <f t="shared" si="0"/>
        <v>19</v>
      </c>
      <c r="B21" s="27" t="s">
        <v>1391</v>
      </c>
      <c r="C21" s="1" t="s">
        <v>1390</v>
      </c>
      <c r="D21" s="1" t="s">
        <v>872</v>
      </c>
      <c r="E21" s="2" t="s">
        <v>128</v>
      </c>
      <c r="F21" s="1" t="s">
        <v>151</v>
      </c>
      <c r="G21" s="1" t="s">
        <v>1389</v>
      </c>
      <c r="H21" s="1" t="s">
        <v>151</v>
      </c>
      <c r="I21" s="59">
        <v>19037</v>
      </c>
      <c r="J21" s="59">
        <v>53404.5</v>
      </c>
      <c r="K21" s="59">
        <v>53404.5</v>
      </c>
      <c r="L21" s="1" t="s">
        <v>1388</v>
      </c>
      <c r="M21" s="2">
        <v>1995</v>
      </c>
      <c r="N21" s="45" t="s">
        <v>46</v>
      </c>
      <c r="O21" s="15" t="s">
        <v>124</v>
      </c>
      <c r="P21" s="5" t="s">
        <v>1542</v>
      </c>
      <c r="Q21" s="6"/>
      <c r="R21" s="49" t="s">
        <v>347</v>
      </c>
      <c r="S21" s="7" t="s">
        <v>656</v>
      </c>
      <c r="T21" s="1" t="s">
        <v>1387</v>
      </c>
      <c r="U21" s="53"/>
      <c r="V21" s="163"/>
    </row>
    <row r="22" spans="1:26" ht="51.75" customHeight="1">
      <c r="A22" s="2">
        <f t="shared" si="0"/>
        <v>20</v>
      </c>
      <c r="B22" s="29" t="s">
        <v>1386</v>
      </c>
      <c r="C22" s="1" t="s">
        <v>1385</v>
      </c>
      <c r="D22" s="1" t="s">
        <v>1593</v>
      </c>
      <c r="E22" s="2" t="s">
        <v>128</v>
      </c>
      <c r="F22" s="15" t="s">
        <v>52</v>
      </c>
      <c r="G22" s="1" t="s">
        <v>1217</v>
      </c>
      <c r="H22" s="1" t="s">
        <v>1384</v>
      </c>
      <c r="I22" s="30">
        <v>122900</v>
      </c>
      <c r="J22" s="30">
        <v>122900</v>
      </c>
      <c r="K22" s="30">
        <v>122900</v>
      </c>
      <c r="L22" s="1" t="s">
        <v>1383</v>
      </c>
      <c r="M22" s="2">
        <v>1955</v>
      </c>
      <c r="N22" s="45" t="s">
        <v>46</v>
      </c>
      <c r="O22" s="15" t="s">
        <v>124</v>
      </c>
      <c r="P22" s="5" t="s">
        <v>1542</v>
      </c>
      <c r="Q22" s="6"/>
      <c r="R22" s="49" t="s">
        <v>347</v>
      </c>
      <c r="S22" s="7" t="s">
        <v>656</v>
      </c>
      <c r="T22" s="1" t="s">
        <v>1382</v>
      </c>
    </row>
    <row r="23" spans="1:26" ht="30" customHeight="1">
      <c r="A23" s="2">
        <f t="shared" si="0"/>
        <v>21</v>
      </c>
      <c r="B23" s="27" t="s">
        <v>1381</v>
      </c>
      <c r="C23" s="1" t="s">
        <v>1610</v>
      </c>
      <c r="D23" s="1" t="s">
        <v>1175</v>
      </c>
      <c r="E23" s="2" t="s">
        <v>1174</v>
      </c>
      <c r="F23" s="15" t="s">
        <v>19</v>
      </c>
      <c r="G23" s="1" t="s">
        <v>229</v>
      </c>
      <c r="H23" s="1" t="s">
        <v>229</v>
      </c>
      <c r="I23" s="16">
        <v>240</v>
      </c>
      <c r="J23" s="16">
        <v>240</v>
      </c>
      <c r="K23" s="33">
        <v>240</v>
      </c>
      <c r="L23" s="1" t="s">
        <v>1380</v>
      </c>
      <c r="M23" s="2">
        <v>1955</v>
      </c>
      <c r="N23" s="45" t="s">
        <v>46</v>
      </c>
      <c r="O23" s="15" t="s">
        <v>1379</v>
      </c>
      <c r="P23" s="5" t="s">
        <v>1512</v>
      </c>
      <c r="Q23" s="15"/>
      <c r="R23" s="7" t="s">
        <v>48</v>
      </c>
      <c r="S23" s="7" t="s">
        <v>46</v>
      </c>
      <c r="T23" s="1" t="s">
        <v>46</v>
      </c>
      <c r="U23" s="9"/>
      <c r="V23" s="9"/>
      <c r="W23" s="53"/>
      <c r="X23" s="53"/>
    </row>
    <row r="24" spans="1:26" ht="30" customHeight="1">
      <c r="A24" s="2">
        <f t="shared" si="0"/>
        <v>22</v>
      </c>
      <c r="B24" s="29" t="s">
        <v>1378</v>
      </c>
      <c r="C24" s="34" t="s">
        <v>1377</v>
      </c>
      <c r="D24" s="1" t="s">
        <v>1175</v>
      </c>
      <c r="E24" s="2" t="s">
        <v>1174</v>
      </c>
      <c r="F24" s="1" t="s">
        <v>13</v>
      </c>
      <c r="G24" s="1" t="s">
        <v>163</v>
      </c>
      <c r="H24" s="1" t="s">
        <v>162</v>
      </c>
      <c r="I24" s="16">
        <v>60</v>
      </c>
      <c r="J24" s="24">
        <v>0</v>
      </c>
      <c r="K24" s="33">
        <v>60</v>
      </c>
      <c r="L24" s="1" t="s">
        <v>1355</v>
      </c>
      <c r="M24" s="2">
        <v>1955</v>
      </c>
      <c r="N24" s="45" t="s">
        <v>46</v>
      </c>
      <c r="O24" s="15" t="s">
        <v>124</v>
      </c>
      <c r="P24" s="5" t="s">
        <v>1542</v>
      </c>
      <c r="Q24" s="6"/>
      <c r="R24" s="7" t="s">
        <v>48</v>
      </c>
      <c r="S24" s="7" t="s">
        <v>46</v>
      </c>
      <c r="T24" s="1" t="s">
        <v>46</v>
      </c>
      <c r="U24" s="9"/>
      <c r="V24" s="9"/>
      <c r="W24" s="53"/>
      <c r="X24" s="205"/>
    </row>
    <row r="25" spans="1:26" ht="30" customHeight="1">
      <c r="A25" s="2">
        <f t="shared" si="0"/>
        <v>23</v>
      </c>
      <c r="B25" s="27" t="s">
        <v>1376</v>
      </c>
      <c r="C25" s="1" t="s">
        <v>1375</v>
      </c>
      <c r="D25" s="1" t="s">
        <v>1175</v>
      </c>
      <c r="E25" s="2" t="s">
        <v>1174</v>
      </c>
      <c r="F25" s="1" t="s">
        <v>61</v>
      </c>
      <c r="G25" s="1" t="s">
        <v>864</v>
      </c>
      <c r="H25" s="1" t="s">
        <v>102</v>
      </c>
      <c r="I25" s="16">
        <v>11</v>
      </c>
      <c r="J25" s="16">
        <v>11</v>
      </c>
      <c r="K25" s="33">
        <v>11</v>
      </c>
      <c r="L25" s="1" t="s">
        <v>1355</v>
      </c>
      <c r="M25" s="2">
        <v>1955</v>
      </c>
      <c r="N25" s="45" t="s">
        <v>46</v>
      </c>
      <c r="O25" s="15" t="s">
        <v>1374</v>
      </c>
      <c r="P25" s="5" t="s">
        <v>1512</v>
      </c>
      <c r="Q25" s="15"/>
      <c r="R25" s="7" t="s">
        <v>48</v>
      </c>
      <c r="S25" s="7" t="s">
        <v>46</v>
      </c>
      <c r="T25" s="1" t="s">
        <v>46</v>
      </c>
      <c r="U25" s="9"/>
      <c r="V25" s="9"/>
      <c r="W25" s="53"/>
      <c r="X25" s="205"/>
    </row>
    <row r="26" spans="1:26" ht="47.25" customHeight="1">
      <c r="A26" s="2">
        <f t="shared" si="0"/>
        <v>24</v>
      </c>
      <c r="B26" s="29" t="s">
        <v>1373</v>
      </c>
      <c r="C26" s="1" t="s">
        <v>1487</v>
      </c>
      <c r="D26" s="1" t="s">
        <v>1175</v>
      </c>
      <c r="E26" s="2" t="s">
        <v>1174</v>
      </c>
      <c r="F26" s="1" t="s">
        <v>387</v>
      </c>
      <c r="G26" s="1" t="s">
        <v>1372</v>
      </c>
      <c r="H26" s="1" t="s">
        <v>521</v>
      </c>
      <c r="I26" s="16">
        <v>73</v>
      </c>
      <c r="J26" s="33">
        <v>73</v>
      </c>
      <c r="K26" s="33">
        <v>73</v>
      </c>
      <c r="L26" s="1" t="s">
        <v>1355</v>
      </c>
      <c r="M26" s="2">
        <v>1955</v>
      </c>
      <c r="N26" s="45" t="s">
        <v>46</v>
      </c>
      <c r="O26" s="15" t="s">
        <v>1232</v>
      </c>
      <c r="P26" s="5" t="s">
        <v>1512</v>
      </c>
      <c r="Q26" s="15"/>
      <c r="R26" s="7" t="s">
        <v>48</v>
      </c>
      <c r="S26" s="7" t="s">
        <v>47</v>
      </c>
      <c r="T26" s="1" t="s">
        <v>46</v>
      </c>
      <c r="X26" s="9"/>
    </row>
    <row r="27" spans="1:26" ht="30" customHeight="1">
      <c r="A27" s="2">
        <f t="shared" si="0"/>
        <v>25</v>
      </c>
      <c r="B27" s="27" t="s">
        <v>1371</v>
      </c>
      <c r="C27" s="1" t="s">
        <v>1370</v>
      </c>
      <c r="D27" s="1" t="s">
        <v>1175</v>
      </c>
      <c r="E27" s="2" t="s">
        <v>1174</v>
      </c>
      <c r="F27" s="15" t="s">
        <v>52</v>
      </c>
      <c r="G27" s="1" t="s">
        <v>1369</v>
      </c>
      <c r="H27" s="1" t="s">
        <v>240</v>
      </c>
      <c r="I27" s="16">
        <v>15</v>
      </c>
      <c r="J27" s="16">
        <v>15</v>
      </c>
      <c r="K27" s="33">
        <v>15</v>
      </c>
      <c r="L27" s="1" t="s">
        <v>1355</v>
      </c>
      <c r="M27" s="2">
        <v>1955</v>
      </c>
      <c r="N27" s="45" t="s">
        <v>46</v>
      </c>
      <c r="O27" s="15" t="s">
        <v>124</v>
      </c>
      <c r="P27" s="5" t="s">
        <v>1542</v>
      </c>
      <c r="Q27" s="6"/>
      <c r="R27" s="7" t="s">
        <v>48</v>
      </c>
      <c r="S27" s="7" t="s">
        <v>46</v>
      </c>
      <c r="T27" s="1" t="s">
        <v>46</v>
      </c>
      <c r="W27" s="53"/>
      <c r="Y27" s="9"/>
    </row>
    <row r="28" spans="1:26" ht="44.25" customHeight="1">
      <c r="A28" s="2">
        <f t="shared" si="0"/>
        <v>26</v>
      </c>
      <c r="B28" s="29" t="s">
        <v>1368</v>
      </c>
      <c r="C28" s="1" t="s">
        <v>1367</v>
      </c>
      <c r="D28" s="1" t="s">
        <v>1175</v>
      </c>
      <c r="E28" s="2" t="s">
        <v>1174</v>
      </c>
      <c r="F28" s="1" t="s">
        <v>1517</v>
      </c>
      <c r="G28" s="1" t="s">
        <v>1366</v>
      </c>
      <c r="H28" s="1" t="s">
        <v>213</v>
      </c>
      <c r="I28" s="16">
        <v>491</v>
      </c>
      <c r="J28" s="16">
        <v>491</v>
      </c>
      <c r="K28" s="33">
        <v>491</v>
      </c>
      <c r="L28" s="1" t="s">
        <v>1365</v>
      </c>
      <c r="M28" s="2">
        <v>1955</v>
      </c>
      <c r="N28" s="45" t="s">
        <v>46</v>
      </c>
      <c r="O28" s="15" t="s">
        <v>1364</v>
      </c>
      <c r="P28" s="5" t="s">
        <v>1512</v>
      </c>
      <c r="Q28" s="15"/>
      <c r="R28" s="49" t="s">
        <v>347</v>
      </c>
      <c r="S28" s="7" t="s">
        <v>656</v>
      </c>
      <c r="T28" s="1" t="s">
        <v>1363</v>
      </c>
      <c r="W28" s="53"/>
      <c r="Y28" s="9"/>
    </row>
    <row r="29" spans="1:26" ht="30" customHeight="1">
      <c r="A29" s="2">
        <f t="shared" si="0"/>
        <v>27</v>
      </c>
      <c r="B29" s="27" t="s">
        <v>1362</v>
      </c>
      <c r="C29" s="1" t="s">
        <v>1361</v>
      </c>
      <c r="D29" s="1" t="s">
        <v>1175</v>
      </c>
      <c r="E29" s="2" t="s">
        <v>1174</v>
      </c>
      <c r="F29" s="1" t="s">
        <v>15</v>
      </c>
      <c r="G29" s="1" t="s">
        <v>747</v>
      </c>
      <c r="H29" s="1" t="s">
        <v>126</v>
      </c>
      <c r="I29" s="16">
        <v>13000</v>
      </c>
      <c r="J29" s="33">
        <v>13000</v>
      </c>
      <c r="K29" s="61">
        <v>13000</v>
      </c>
      <c r="L29" s="1" t="s">
        <v>1360</v>
      </c>
      <c r="M29" s="2">
        <v>1955</v>
      </c>
      <c r="N29" s="45" t="s">
        <v>46</v>
      </c>
      <c r="O29" s="15" t="s">
        <v>124</v>
      </c>
      <c r="P29" s="5" t="s">
        <v>1542</v>
      </c>
      <c r="Q29" s="6"/>
      <c r="R29" s="49" t="s">
        <v>347</v>
      </c>
      <c r="S29" s="7" t="s">
        <v>346</v>
      </c>
      <c r="T29" s="1" t="s">
        <v>1359</v>
      </c>
      <c r="Y29" s="9"/>
    </row>
    <row r="30" spans="1:26" ht="30" customHeight="1">
      <c r="A30" s="2">
        <f t="shared" si="0"/>
        <v>28</v>
      </c>
      <c r="B30" s="29" t="s">
        <v>1358</v>
      </c>
      <c r="C30" s="1" t="s">
        <v>1357</v>
      </c>
      <c r="D30" s="1" t="s">
        <v>1175</v>
      </c>
      <c r="E30" s="2" t="s">
        <v>1174</v>
      </c>
      <c r="F30" s="15" t="s">
        <v>19</v>
      </c>
      <c r="G30" s="1" t="s">
        <v>1356</v>
      </c>
      <c r="H30" s="1" t="s">
        <v>1140</v>
      </c>
      <c r="I30" s="16">
        <v>0.48</v>
      </c>
      <c r="J30" s="16">
        <v>0.48</v>
      </c>
      <c r="K30" s="62">
        <v>0.48</v>
      </c>
      <c r="L30" s="1" t="s">
        <v>1510</v>
      </c>
      <c r="M30" s="2">
        <v>1955</v>
      </c>
      <c r="N30" s="45" t="s">
        <v>46</v>
      </c>
      <c r="O30" s="15" t="s">
        <v>124</v>
      </c>
      <c r="P30" s="5" t="s">
        <v>1542</v>
      </c>
      <c r="Q30" s="6"/>
      <c r="R30" s="7" t="s">
        <v>48</v>
      </c>
      <c r="S30" s="7" t="s">
        <v>46</v>
      </c>
      <c r="T30" s="1" t="s">
        <v>46</v>
      </c>
      <c r="W30" s="9"/>
    </row>
    <row r="31" spans="1:26" ht="43.5" customHeight="1">
      <c r="A31" s="2">
        <f t="shared" si="0"/>
        <v>29</v>
      </c>
      <c r="B31" s="27" t="s">
        <v>1354</v>
      </c>
      <c r="C31" s="1" t="s">
        <v>1353</v>
      </c>
      <c r="D31" s="1" t="s">
        <v>1261</v>
      </c>
      <c r="E31" s="1" t="s">
        <v>1260</v>
      </c>
      <c r="F31" s="1" t="s">
        <v>15</v>
      </c>
      <c r="G31" s="1" t="s">
        <v>720</v>
      </c>
      <c r="H31" s="1" t="s">
        <v>126</v>
      </c>
      <c r="I31" s="16">
        <v>311.25900000000001</v>
      </c>
      <c r="J31" s="16">
        <v>311.25900000000001</v>
      </c>
      <c r="K31" s="58">
        <v>311.25900000000001</v>
      </c>
      <c r="L31" s="1" t="s">
        <v>1505</v>
      </c>
      <c r="M31" s="2">
        <v>1956</v>
      </c>
      <c r="N31" s="45" t="s">
        <v>46</v>
      </c>
      <c r="O31" s="15" t="s">
        <v>124</v>
      </c>
      <c r="P31" s="5" t="s">
        <v>1542</v>
      </c>
      <c r="Q31" s="6"/>
      <c r="R31" s="7" t="s">
        <v>48</v>
      </c>
      <c r="S31" s="7" t="s">
        <v>46</v>
      </c>
      <c r="T31" s="1" t="s">
        <v>46</v>
      </c>
    </row>
    <row r="32" spans="1:26" ht="30" customHeight="1">
      <c r="A32" s="2">
        <f t="shared" si="0"/>
        <v>30</v>
      </c>
      <c r="B32" s="29" t="s">
        <v>1352</v>
      </c>
      <c r="C32" s="1" t="s">
        <v>1351</v>
      </c>
      <c r="D32" s="1" t="s">
        <v>1175</v>
      </c>
      <c r="E32" s="2" t="s">
        <v>1174</v>
      </c>
      <c r="F32" s="1" t="s">
        <v>13</v>
      </c>
      <c r="G32" s="1" t="s">
        <v>72</v>
      </c>
      <c r="H32" s="1" t="s">
        <v>72</v>
      </c>
      <c r="I32" s="16">
        <v>902</v>
      </c>
      <c r="J32" s="16">
        <v>902</v>
      </c>
      <c r="K32" s="58">
        <v>902</v>
      </c>
      <c r="L32" s="1" t="s">
        <v>1347</v>
      </c>
      <c r="M32" s="2">
        <v>1956</v>
      </c>
      <c r="N32" s="45" t="s">
        <v>46</v>
      </c>
      <c r="O32" s="15" t="s">
        <v>124</v>
      </c>
      <c r="P32" s="5" t="s">
        <v>1542</v>
      </c>
      <c r="Q32" s="6"/>
      <c r="R32" s="7" t="s">
        <v>48</v>
      </c>
      <c r="S32" s="7" t="s">
        <v>46</v>
      </c>
      <c r="T32" s="1" t="s">
        <v>46</v>
      </c>
    </row>
    <row r="33" spans="1:20" ht="30" customHeight="1">
      <c r="A33" s="2">
        <f t="shared" si="0"/>
        <v>31</v>
      </c>
      <c r="B33" s="27" t="s">
        <v>1350</v>
      </c>
      <c r="C33" s="1" t="s">
        <v>1349</v>
      </c>
      <c r="D33" s="1" t="s">
        <v>1261</v>
      </c>
      <c r="E33" s="1" t="s">
        <v>1260</v>
      </c>
      <c r="F33" s="1" t="s">
        <v>13</v>
      </c>
      <c r="G33" s="1" t="s">
        <v>1348</v>
      </c>
      <c r="H33" s="1" t="s">
        <v>72</v>
      </c>
      <c r="I33" s="16">
        <v>4061</v>
      </c>
      <c r="J33" s="24">
        <v>0</v>
      </c>
      <c r="K33" s="33">
        <v>4061</v>
      </c>
      <c r="L33" s="1" t="s">
        <v>1347</v>
      </c>
      <c r="M33" s="2">
        <v>1956</v>
      </c>
      <c r="N33" s="45" t="s">
        <v>46</v>
      </c>
      <c r="O33" s="15" t="s">
        <v>124</v>
      </c>
      <c r="P33" s="5" t="s">
        <v>1542</v>
      </c>
      <c r="Q33" s="6"/>
      <c r="R33" s="7" t="s">
        <v>48</v>
      </c>
      <c r="S33" s="7" t="s">
        <v>46</v>
      </c>
      <c r="T33" s="1" t="s">
        <v>46</v>
      </c>
    </row>
    <row r="34" spans="1:20" ht="70.5" customHeight="1">
      <c r="A34" s="2">
        <f t="shared" si="0"/>
        <v>32</v>
      </c>
      <c r="B34" s="29" t="s">
        <v>1346</v>
      </c>
      <c r="C34" s="1" t="s">
        <v>1345</v>
      </c>
      <c r="D34" s="1" t="s">
        <v>1261</v>
      </c>
      <c r="E34" s="1" t="s">
        <v>1260</v>
      </c>
      <c r="F34" s="1" t="s">
        <v>1517</v>
      </c>
      <c r="G34" s="1" t="s">
        <v>1344</v>
      </c>
      <c r="H34" s="1" t="s">
        <v>1343</v>
      </c>
      <c r="I34" s="16">
        <v>5265.92</v>
      </c>
      <c r="J34" s="16">
        <v>5265.92</v>
      </c>
      <c r="K34" s="33">
        <v>5265.92</v>
      </c>
      <c r="L34" s="1" t="s">
        <v>1257</v>
      </c>
      <c r="M34" s="2">
        <v>1956</v>
      </c>
      <c r="N34" s="45" t="s">
        <v>46</v>
      </c>
      <c r="O34" s="15" t="s">
        <v>124</v>
      </c>
      <c r="P34" s="5" t="s">
        <v>1542</v>
      </c>
      <c r="Q34" s="6"/>
      <c r="R34" s="7" t="s">
        <v>48</v>
      </c>
      <c r="S34" s="7" t="s">
        <v>46</v>
      </c>
      <c r="T34" s="1" t="s">
        <v>46</v>
      </c>
    </row>
    <row r="35" spans="1:20" ht="63.75" customHeight="1">
      <c r="A35" s="2">
        <f t="shared" si="0"/>
        <v>33</v>
      </c>
      <c r="B35" s="27" t="s">
        <v>1342</v>
      </c>
      <c r="C35" s="1" t="s">
        <v>1341</v>
      </c>
      <c r="D35" s="1" t="s">
        <v>1261</v>
      </c>
      <c r="E35" s="1" t="s">
        <v>1260</v>
      </c>
      <c r="F35" s="1" t="s">
        <v>1517</v>
      </c>
      <c r="G35" s="1" t="s">
        <v>1340</v>
      </c>
      <c r="H35" s="1" t="s">
        <v>1339</v>
      </c>
      <c r="I35" s="16">
        <v>5436.93</v>
      </c>
      <c r="J35" s="16">
        <v>5436.93</v>
      </c>
      <c r="K35" s="33">
        <v>5436.93</v>
      </c>
      <c r="L35" s="1" t="s">
        <v>1257</v>
      </c>
      <c r="M35" s="2">
        <v>1956</v>
      </c>
      <c r="N35" s="45" t="s">
        <v>46</v>
      </c>
      <c r="O35" s="15" t="s">
        <v>124</v>
      </c>
      <c r="P35" s="5" t="s">
        <v>1542</v>
      </c>
      <c r="Q35" s="6"/>
      <c r="R35" s="7" t="s">
        <v>48</v>
      </c>
      <c r="S35" s="7" t="s">
        <v>46</v>
      </c>
      <c r="T35" s="1" t="s">
        <v>46</v>
      </c>
    </row>
    <row r="36" spans="1:20" ht="37.5" customHeight="1">
      <c r="A36" s="2">
        <f t="shared" si="0"/>
        <v>34</v>
      </c>
      <c r="B36" s="29" t="s">
        <v>1338</v>
      </c>
      <c r="C36" s="1" t="s">
        <v>1337</v>
      </c>
      <c r="D36" s="1" t="s">
        <v>1261</v>
      </c>
      <c r="E36" s="1" t="s">
        <v>1260</v>
      </c>
      <c r="F36" s="1" t="s">
        <v>387</v>
      </c>
      <c r="G36" s="1" t="s">
        <v>1336</v>
      </c>
      <c r="H36" s="1" t="s">
        <v>918</v>
      </c>
      <c r="I36" s="16">
        <v>683.19</v>
      </c>
      <c r="J36" s="16">
        <v>683.19</v>
      </c>
      <c r="K36" s="33">
        <v>683.19</v>
      </c>
      <c r="L36" s="1" t="s">
        <v>1257</v>
      </c>
      <c r="M36" s="2">
        <v>1956</v>
      </c>
      <c r="N36" s="45" t="s">
        <v>46</v>
      </c>
      <c r="O36" s="15" t="s">
        <v>124</v>
      </c>
      <c r="P36" s="5" t="s">
        <v>1542</v>
      </c>
      <c r="Q36" s="6"/>
      <c r="R36" s="7" t="s">
        <v>48</v>
      </c>
      <c r="S36" s="7" t="s">
        <v>46</v>
      </c>
      <c r="T36" s="1" t="s">
        <v>46</v>
      </c>
    </row>
    <row r="37" spans="1:20" ht="37.5" customHeight="1">
      <c r="A37" s="2">
        <f t="shared" si="0"/>
        <v>35</v>
      </c>
      <c r="B37" s="27" t="s">
        <v>1335</v>
      </c>
      <c r="C37" s="1" t="s">
        <v>1334</v>
      </c>
      <c r="D37" s="1" t="s">
        <v>1261</v>
      </c>
      <c r="E37" s="1" t="s">
        <v>1260</v>
      </c>
      <c r="F37" s="1" t="s">
        <v>387</v>
      </c>
      <c r="G37" s="1" t="s">
        <v>1333</v>
      </c>
      <c r="H37" s="1" t="s">
        <v>385</v>
      </c>
      <c r="I37" s="16">
        <v>524.01</v>
      </c>
      <c r="J37" s="16">
        <v>524.01</v>
      </c>
      <c r="K37" s="33">
        <v>524.01</v>
      </c>
      <c r="L37" s="1" t="s">
        <v>1257</v>
      </c>
      <c r="M37" s="2">
        <v>1956</v>
      </c>
      <c r="N37" s="45" t="s">
        <v>46</v>
      </c>
      <c r="O37" s="15" t="s">
        <v>124</v>
      </c>
      <c r="P37" s="5" t="s">
        <v>1542</v>
      </c>
      <c r="Q37" s="6"/>
      <c r="R37" s="7" t="s">
        <v>48</v>
      </c>
      <c r="S37" s="7" t="s">
        <v>46</v>
      </c>
      <c r="T37" s="1" t="s">
        <v>46</v>
      </c>
    </row>
    <row r="38" spans="1:20" ht="37.5" customHeight="1">
      <c r="A38" s="2">
        <f t="shared" si="0"/>
        <v>36</v>
      </c>
      <c r="B38" s="27" t="s">
        <v>1332</v>
      </c>
      <c r="C38" s="1" t="s">
        <v>1331</v>
      </c>
      <c r="D38" s="1" t="s">
        <v>1261</v>
      </c>
      <c r="E38" s="1" t="s">
        <v>1260</v>
      </c>
      <c r="F38" s="15" t="s">
        <v>19</v>
      </c>
      <c r="G38" s="1" t="s">
        <v>229</v>
      </c>
      <c r="H38" s="1" t="s">
        <v>229</v>
      </c>
      <c r="I38" s="16">
        <v>1101.26</v>
      </c>
      <c r="J38" s="24">
        <v>0</v>
      </c>
      <c r="K38" s="33">
        <v>1101.26</v>
      </c>
      <c r="L38" s="1" t="s">
        <v>1257</v>
      </c>
      <c r="M38" s="2">
        <v>1956</v>
      </c>
      <c r="N38" s="45" t="s">
        <v>46</v>
      </c>
      <c r="O38" s="15" t="s">
        <v>124</v>
      </c>
      <c r="P38" s="5" t="s">
        <v>1542</v>
      </c>
      <c r="Q38" s="6"/>
      <c r="R38" s="7" t="s">
        <v>48</v>
      </c>
      <c r="S38" s="7" t="s">
        <v>46</v>
      </c>
      <c r="T38" s="1" t="s">
        <v>46</v>
      </c>
    </row>
    <row r="39" spans="1:20" ht="37.5" customHeight="1">
      <c r="A39" s="2">
        <f t="shared" si="0"/>
        <v>37</v>
      </c>
      <c r="B39" s="29" t="s">
        <v>1330</v>
      </c>
      <c r="C39" s="1" t="s">
        <v>1329</v>
      </c>
      <c r="D39" s="1" t="s">
        <v>1261</v>
      </c>
      <c r="E39" s="1" t="s">
        <v>1260</v>
      </c>
      <c r="F39" s="1" t="s">
        <v>387</v>
      </c>
      <c r="G39" s="1" t="s">
        <v>1145</v>
      </c>
      <c r="H39" s="1" t="s">
        <v>521</v>
      </c>
      <c r="I39" s="16">
        <v>48.18</v>
      </c>
      <c r="J39" s="16">
        <v>48.18</v>
      </c>
      <c r="K39" s="33">
        <v>48.18</v>
      </c>
      <c r="L39" s="1" t="s">
        <v>1257</v>
      </c>
      <c r="M39" s="2">
        <v>1956</v>
      </c>
      <c r="N39" s="45" t="s">
        <v>46</v>
      </c>
      <c r="O39" s="15" t="s">
        <v>124</v>
      </c>
      <c r="P39" s="5" t="s">
        <v>1542</v>
      </c>
      <c r="Q39" s="6"/>
      <c r="R39" s="7" t="s">
        <v>48</v>
      </c>
      <c r="S39" s="7" t="s">
        <v>46</v>
      </c>
      <c r="T39" s="1" t="s">
        <v>46</v>
      </c>
    </row>
    <row r="40" spans="1:20" ht="37.5" customHeight="1">
      <c r="A40" s="2">
        <f t="shared" si="0"/>
        <v>38</v>
      </c>
      <c r="B40" s="27" t="s">
        <v>1328</v>
      </c>
      <c r="C40" s="1" t="s">
        <v>1327</v>
      </c>
      <c r="D40" s="1" t="s">
        <v>1261</v>
      </c>
      <c r="E40" s="1" t="s">
        <v>1260</v>
      </c>
      <c r="F40" s="15" t="s">
        <v>19</v>
      </c>
      <c r="G40" s="1" t="s">
        <v>569</v>
      </c>
      <c r="H40" s="1" t="s">
        <v>229</v>
      </c>
      <c r="I40" s="16">
        <v>934.52</v>
      </c>
      <c r="J40" s="16">
        <v>934.52</v>
      </c>
      <c r="K40" s="33">
        <v>934.52</v>
      </c>
      <c r="L40" s="1" t="s">
        <v>1257</v>
      </c>
      <c r="M40" s="2">
        <v>1956</v>
      </c>
      <c r="N40" s="45" t="s">
        <v>46</v>
      </c>
      <c r="O40" s="15" t="s">
        <v>124</v>
      </c>
      <c r="P40" s="5" t="s">
        <v>1512</v>
      </c>
      <c r="Q40" s="34" t="s">
        <v>1549</v>
      </c>
      <c r="R40" s="7" t="s">
        <v>347</v>
      </c>
      <c r="S40" s="7" t="s">
        <v>1489</v>
      </c>
      <c r="T40" s="1" t="s">
        <v>1507</v>
      </c>
    </row>
    <row r="41" spans="1:20" ht="37.5" customHeight="1">
      <c r="A41" s="2">
        <f t="shared" si="0"/>
        <v>39</v>
      </c>
      <c r="B41" s="29" t="s">
        <v>1326</v>
      </c>
      <c r="C41" s="1" t="s">
        <v>1325</v>
      </c>
      <c r="D41" s="1" t="s">
        <v>1261</v>
      </c>
      <c r="E41" s="1" t="s">
        <v>1260</v>
      </c>
      <c r="F41" s="1" t="s">
        <v>387</v>
      </c>
      <c r="G41" s="1" t="s">
        <v>1324</v>
      </c>
      <c r="H41" s="1" t="s">
        <v>385</v>
      </c>
      <c r="I41" s="16">
        <v>467.16</v>
      </c>
      <c r="J41" s="16">
        <v>467.16</v>
      </c>
      <c r="K41" s="33">
        <v>467.16</v>
      </c>
      <c r="L41" s="1" t="s">
        <v>1257</v>
      </c>
      <c r="M41" s="2">
        <v>1956</v>
      </c>
      <c r="N41" s="45" t="s">
        <v>46</v>
      </c>
      <c r="O41" s="15" t="s">
        <v>124</v>
      </c>
      <c r="P41" s="5" t="s">
        <v>1542</v>
      </c>
      <c r="Q41" s="6"/>
      <c r="R41" s="7" t="s">
        <v>48</v>
      </c>
      <c r="S41" s="7" t="s">
        <v>46</v>
      </c>
      <c r="T41" s="1" t="s">
        <v>46</v>
      </c>
    </row>
    <row r="42" spans="1:20" ht="37.5" customHeight="1">
      <c r="A42" s="2">
        <f t="shared" si="0"/>
        <v>40</v>
      </c>
      <c r="B42" s="29" t="s">
        <v>1323</v>
      </c>
      <c r="C42" s="1" t="s">
        <v>1322</v>
      </c>
      <c r="D42" s="1" t="s">
        <v>1261</v>
      </c>
      <c r="E42" s="1" t="s">
        <v>1260</v>
      </c>
      <c r="F42" s="1" t="s">
        <v>387</v>
      </c>
      <c r="G42" s="1" t="s">
        <v>1321</v>
      </c>
      <c r="H42" s="1" t="s">
        <v>521</v>
      </c>
      <c r="I42" s="16">
        <v>255.69</v>
      </c>
      <c r="J42" s="16">
        <v>255.69</v>
      </c>
      <c r="K42" s="33">
        <v>255.69</v>
      </c>
      <c r="L42" s="1" t="s">
        <v>1257</v>
      </c>
      <c r="M42" s="2">
        <v>1956</v>
      </c>
      <c r="N42" s="45" t="s">
        <v>46</v>
      </c>
      <c r="O42" s="15" t="s">
        <v>124</v>
      </c>
      <c r="P42" s="5" t="s">
        <v>1542</v>
      </c>
      <c r="Q42" s="6"/>
      <c r="R42" s="7" t="s">
        <v>48</v>
      </c>
      <c r="S42" s="7" t="s">
        <v>46</v>
      </c>
      <c r="T42" s="1" t="s">
        <v>46</v>
      </c>
    </row>
    <row r="43" spans="1:20" ht="37.5" customHeight="1">
      <c r="A43" s="2">
        <f t="shared" si="0"/>
        <v>41</v>
      </c>
      <c r="B43" s="27" t="s">
        <v>1320</v>
      </c>
      <c r="C43" s="1" t="s">
        <v>1319</v>
      </c>
      <c r="D43" s="1" t="s">
        <v>1261</v>
      </c>
      <c r="E43" s="1" t="s">
        <v>1260</v>
      </c>
      <c r="F43" s="1" t="s">
        <v>387</v>
      </c>
      <c r="G43" s="1" t="s">
        <v>385</v>
      </c>
      <c r="H43" s="1" t="s">
        <v>385</v>
      </c>
      <c r="I43" s="16">
        <v>24.13</v>
      </c>
      <c r="J43" s="16">
        <v>24.13</v>
      </c>
      <c r="K43" s="33">
        <v>24.13</v>
      </c>
      <c r="L43" s="1" t="s">
        <v>1257</v>
      </c>
      <c r="M43" s="2">
        <v>1956</v>
      </c>
      <c r="N43" s="45" t="s">
        <v>46</v>
      </c>
      <c r="O43" s="15" t="s">
        <v>124</v>
      </c>
      <c r="P43" s="5" t="s">
        <v>1542</v>
      </c>
      <c r="Q43" s="6"/>
      <c r="R43" s="7" t="s">
        <v>48</v>
      </c>
      <c r="S43" s="7" t="s">
        <v>46</v>
      </c>
      <c r="T43" s="1" t="s">
        <v>46</v>
      </c>
    </row>
    <row r="44" spans="1:20" ht="37.5" customHeight="1">
      <c r="A44" s="2">
        <f t="shared" si="0"/>
        <v>42</v>
      </c>
      <c r="B44" s="29" t="s">
        <v>1318</v>
      </c>
      <c r="C44" s="1" t="s">
        <v>1317</v>
      </c>
      <c r="D44" s="1" t="s">
        <v>1261</v>
      </c>
      <c r="E44" s="1" t="s">
        <v>1260</v>
      </c>
      <c r="F44" s="1" t="s">
        <v>1517</v>
      </c>
      <c r="G44" s="1" t="s">
        <v>1316</v>
      </c>
      <c r="H44" s="1" t="s">
        <v>1315</v>
      </c>
      <c r="I44" s="16">
        <v>6698.44</v>
      </c>
      <c r="J44" s="16">
        <v>6698.44</v>
      </c>
      <c r="K44" s="33">
        <v>6698.44</v>
      </c>
      <c r="L44" s="1" t="s">
        <v>1257</v>
      </c>
      <c r="M44" s="2">
        <v>1956</v>
      </c>
      <c r="N44" s="45" t="s">
        <v>46</v>
      </c>
      <c r="O44" s="15" t="s">
        <v>124</v>
      </c>
      <c r="P44" s="5" t="s">
        <v>1542</v>
      </c>
      <c r="Q44" s="6"/>
      <c r="R44" s="7" t="s">
        <v>48</v>
      </c>
      <c r="S44" s="7" t="s">
        <v>46</v>
      </c>
      <c r="T44" s="1" t="s">
        <v>46</v>
      </c>
    </row>
    <row r="45" spans="1:20" ht="42.75" customHeight="1">
      <c r="A45" s="2">
        <f t="shared" si="0"/>
        <v>43</v>
      </c>
      <c r="B45" s="27" t="s">
        <v>1314</v>
      </c>
      <c r="C45" s="1" t="s">
        <v>1313</v>
      </c>
      <c r="D45" s="1" t="s">
        <v>1261</v>
      </c>
      <c r="E45" s="1" t="s">
        <v>1260</v>
      </c>
      <c r="F45" s="1" t="s">
        <v>387</v>
      </c>
      <c r="G45" s="1" t="s">
        <v>1312</v>
      </c>
      <c r="H45" s="1" t="s">
        <v>385</v>
      </c>
      <c r="I45" s="16">
        <v>583.72</v>
      </c>
      <c r="J45" s="16">
        <v>583.72</v>
      </c>
      <c r="K45" s="33">
        <v>583.72</v>
      </c>
      <c r="L45" s="1" t="s">
        <v>1257</v>
      </c>
      <c r="M45" s="2">
        <v>1956</v>
      </c>
      <c r="N45" s="45" t="s">
        <v>46</v>
      </c>
      <c r="O45" s="15" t="s">
        <v>124</v>
      </c>
      <c r="P45" s="5" t="s">
        <v>1542</v>
      </c>
      <c r="Q45" s="6"/>
      <c r="R45" s="7" t="s">
        <v>48</v>
      </c>
      <c r="S45" s="7" t="s">
        <v>46</v>
      </c>
      <c r="T45" s="1" t="s">
        <v>46</v>
      </c>
    </row>
    <row r="46" spans="1:20" ht="37.5" customHeight="1">
      <c r="A46" s="2">
        <f t="shared" si="0"/>
        <v>44</v>
      </c>
      <c r="B46" s="29" t="s">
        <v>1311</v>
      </c>
      <c r="C46" s="1" t="s">
        <v>1310</v>
      </c>
      <c r="D46" s="1" t="s">
        <v>1261</v>
      </c>
      <c r="E46" s="1" t="s">
        <v>1260</v>
      </c>
      <c r="F46" s="1" t="s">
        <v>387</v>
      </c>
      <c r="G46" s="1" t="s">
        <v>918</v>
      </c>
      <c r="H46" s="1" t="s">
        <v>918</v>
      </c>
      <c r="I46" s="16">
        <v>1074.0899999999999</v>
      </c>
      <c r="J46" s="16">
        <v>1074.0899999999999</v>
      </c>
      <c r="K46" s="33">
        <v>1074.0899999999999</v>
      </c>
      <c r="L46" s="1" t="s">
        <v>1257</v>
      </c>
      <c r="M46" s="2">
        <v>1956</v>
      </c>
      <c r="N46" s="45" t="s">
        <v>46</v>
      </c>
      <c r="O46" s="15" t="s">
        <v>124</v>
      </c>
      <c r="P46" s="5" t="s">
        <v>1542</v>
      </c>
      <c r="Q46" s="6"/>
      <c r="R46" s="7" t="s">
        <v>48</v>
      </c>
      <c r="S46" s="7" t="s">
        <v>46</v>
      </c>
      <c r="T46" s="1" t="s">
        <v>46</v>
      </c>
    </row>
    <row r="47" spans="1:20" ht="37.5" customHeight="1">
      <c r="A47" s="2">
        <f t="shared" si="0"/>
        <v>45</v>
      </c>
      <c r="B47" s="27" t="s">
        <v>1309</v>
      </c>
      <c r="C47" s="1" t="s">
        <v>1308</v>
      </c>
      <c r="D47" s="1" t="s">
        <v>1261</v>
      </c>
      <c r="E47" s="1" t="s">
        <v>1260</v>
      </c>
      <c r="F47" s="1" t="s">
        <v>387</v>
      </c>
      <c r="G47" s="1" t="s">
        <v>1307</v>
      </c>
      <c r="H47" s="1" t="s">
        <v>521</v>
      </c>
      <c r="I47" s="16">
        <v>918.46</v>
      </c>
      <c r="J47" s="16">
        <v>918.46</v>
      </c>
      <c r="K47" s="33">
        <v>918.46</v>
      </c>
      <c r="L47" s="1" t="s">
        <v>1257</v>
      </c>
      <c r="M47" s="2">
        <v>1956</v>
      </c>
      <c r="N47" s="45" t="s">
        <v>46</v>
      </c>
      <c r="O47" s="15" t="s">
        <v>124</v>
      </c>
      <c r="P47" s="5" t="s">
        <v>1542</v>
      </c>
      <c r="Q47" s="6"/>
      <c r="R47" s="7" t="s">
        <v>48</v>
      </c>
      <c r="S47" s="7" t="s">
        <v>46</v>
      </c>
      <c r="T47" s="1" t="s">
        <v>46</v>
      </c>
    </row>
    <row r="48" spans="1:20" ht="37.5" customHeight="1">
      <c r="A48" s="2">
        <f t="shared" si="0"/>
        <v>46</v>
      </c>
      <c r="B48" s="29" t="s">
        <v>1306</v>
      </c>
      <c r="C48" s="1" t="s">
        <v>1305</v>
      </c>
      <c r="D48" s="1" t="s">
        <v>1261</v>
      </c>
      <c r="E48" s="1" t="s">
        <v>1260</v>
      </c>
      <c r="F48" s="15" t="s">
        <v>19</v>
      </c>
      <c r="G48" s="1" t="s">
        <v>1304</v>
      </c>
      <c r="H48" s="1" t="s">
        <v>229</v>
      </c>
      <c r="I48" s="16">
        <v>3684.42</v>
      </c>
      <c r="J48" s="16">
        <v>3684.42</v>
      </c>
      <c r="K48" s="33">
        <v>3684.42</v>
      </c>
      <c r="L48" s="1" t="s">
        <v>1257</v>
      </c>
      <c r="M48" s="2">
        <v>1956</v>
      </c>
      <c r="N48" s="45" t="s">
        <v>46</v>
      </c>
      <c r="O48" s="15" t="s">
        <v>124</v>
      </c>
      <c r="P48" s="5" t="s">
        <v>1542</v>
      </c>
      <c r="Q48" s="6"/>
      <c r="R48" s="7" t="s">
        <v>48</v>
      </c>
      <c r="S48" s="7" t="s">
        <v>46</v>
      </c>
      <c r="T48" s="1" t="s">
        <v>46</v>
      </c>
    </row>
    <row r="49" spans="1:20" ht="37.5" customHeight="1">
      <c r="A49" s="2">
        <f t="shared" si="0"/>
        <v>47</v>
      </c>
      <c r="B49" s="27" t="s">
        <v>1303</v>
      </c>
      <c r="C49" s="1" t="s">
        <v>1302</v>
      </c>
      <c r="D49" s="1" t="s">
        <v>1261</v>
      </c>
      <c r="E49" s="1" t="s">
        <v>1260</v>
      </c>
      <c r="F49" s="1" t="s">
        <v>387</v>
      </c>
      <c r="G49" s="1" t="s">
        <v>1301</v>
      </c>
      <c r="H49" s="1" t="s">
        <v>385</v>
      </c>
      <c r="I49" s="16">
        <v>163.6</v>
      </c>
      <c r="J49" s="16">
        <v>163.6</v>
      </c>
      <c r="K49" s="16">
        <v>163.6</v>
      </c>
      <c r="L49" s="1" t="s">
        <v>1257</v>
      </c>
      <c r="M49" s="2">
        <v>1956</v>
      </c>
      <c r="N49" s="45" t="s">
        <v>46</v>
      </c>
      <c r="O49" s="15" t="s">
        <v>124</v>
      </c>
      <c r="P49" s="5" t="s">
        <v>1542</v>
      </c>
      <c r="Q49" s="6"/>
      <c r="R49" s="7" t="s">
        <v>48</v>
      </c>
      <c r="S49" s="7" t="s">
        <v>46</v>
      </c>
      <c r="T49" s="1" t="s">
        <v>46</v>
      </c>
    </row>
    <row r="50" spans="1:20" ht="37.5" customHeight="1">
      <c r="A50" s="2">
        <f t="shared" si="0"/>
        <v>48</v>
      </c>
      <c r="B50" s="27" t="s">
        <v>1300</v>
      </c>
      <c r="C50" s="1" t="s">
        <v>1299</v>
      </c>
      <c r="D50" s="1" t="s">
        <v>1261</v>
      </c>
      <c r="E50" s="1" t="s">
        <v>1260</v>
      </c>
      <c r="F50" s="1" t="s">
        <v>387</v>
      </c>
      <c r="G50" s="1" t="s">
        <v>1298</v>
      </c>
      <c r="H50" s="1" t="s">
        <v>385</v>
      </c>
      <c r="I50" s="16">
        <v>402.59</v>
      </c>
      <c r="J50" s="16">
        <v>402.59</v>
      </c>
      <c r="K50" s="33">
        <v>402.59</v>
      </c>
      <c r="L50" s="1" t="s">
        <v>1257</v>
      </c>
      <c r="M50" s="2">
        <v>1956</v>
      </c>
      <c r="N50" s="45" t="s">
        <v>46</v>
      </c>
      <c r="O50" s="15" t="s">
        <v>124</v>
      </c>
      <c r="P50" s="5" t="s">
        <v>1542</v>
      </c>
      <c r="Q50" s="6"/>
      <c r="R50" s="7" t="s">
        <v>48</v>
      </c>
      <c r="S50" s="7" t="s">
        <v>46</v>
      </c>
      <c r="T50" s="1" t="s">
        <v>46</v>
      </c>
    </row>
    <row r="51" spans="1:20" ht="44.25" customHeight="1">
      <c r="A51" s="2">
        <f t="shared" si="0"/>
        <v>49</v>
      </c>
      <c r="B51" s="29" t="s">
        <v>1297</v>
      </c>
      <c r="C51" s="1" t="s">
        <v>1518</v>
      </c>
      <c r="D51" s="1" t="s">
        <v>1175</v>
      </c>
      <c r="E51" s="2" t="s">
        <v>1174</v>
      </c>
      <c r="F51" s="1" t="s">
        <v>9</v>
      </c>
      <c r="G51" s="1" t="s">
        <v>1296</v>
      </c>
      <c r="H51" s="1" t="s">
        <v>1295</v>
      </c>
      <c r="I51" s="25">
        <v>1049.5181829999999</v>
      </c>
      <c r="J51" s="25">
        <v>1049.5181829999999</v>
      </c>
      <c r="K51" s="63">
        <v>1049.5181829999999</v>
      </c>
      <c r="L51" s="1" t="s">
        <v>1294</v>
      </c>
      <c r="M51" s="2">
        <v>1963</v>
      </c>
      <c r="N51" s="45" t="s">
        <v>46</v>
      </c>
      <c r="O51" s="15" t="s">
        <v>1232</v>
      </c>
      <c r="P51" s="5" t="s">
        <v>1512</v>
      </c>
      <c r="Q51" s="15" t="s">
        <v>1514</v>
      </c>
      <c r="R51" s="7" t="s">
        <v>48</v>
      </c>
      <c r="S51" s="7" t="s">
        <v>47</v>
      </c>
      <c r="T51" s="1" t="s">
        <v>46</v>
      </c>
    </row>
    <row r="52" spans="1:20" ht="37.5" customHeight="1">
      <c r="A52" s="2">
        <f t="shared" si="0"/>
        <v>50</v>
      </c>
      <c r="B52" s="29" t="s">
        <v>1293</v>
      </c>
      <c r="C52" s="1" t="s">
        <v>1292</v>
      </c>
      <c r="D52" s="1" t="s">
        <v>1261</v>
      </c>
      <c r="E52" s="1" t="s">
        <v>1260</v>
      </c>
      <c r="F52" s="1" t="s">
        <v>1517</v>
      </c>
      <c r="G52" s="1" t="s">
        <v>1291</v>
      </c>
      <c r="H52" s="1" t="s">
        <v>213</v>
      </c>
      <c r="I52" s="25">
        <v>1172.0999999999999</v>
      </c>
      <c r="J52" s="25">
        <v>1172.0999999999999</v>
      </c>
      <c r="K52" s="63">
        <v>1172.0999999999999</v>
      </c>
      <c r="L52" s="1" t="s">
        <v>1257</v>
      </c>
      <c r="M52" s="2">
        <v>1956</v>
      </c>
      <c r="N52" s="45" t="s">
        <v>46</v>
      </c>
      <c r="O52" s="15" t="s">
        <v>124</v>
      </c>
      <c r="P52" s="5" t="s">
        <v>1542</v>
      </c>
      <c r="Q52" s="15"/>
      <c r="R52" s="7" t="s">
        <v>48</v>
      </c>
      <c r="S52" s="7" t="s">
        <v>46</v>
      </c>
      <c r="T52" s="1" t="s">
        <v>46</v>
      </c>
    </row>
    <row r="53" spans="1:20" ht="37.5" customHeight="1">
      <c r="A53" s="2">
        <f t="shared" si="0"/>
        <v>51</v>
      </c>
      <c r="B53" s="29" t="s">
        <v>1290</v>
      </c>
      <c r="C53" s="1" t="s">
        <v>1289</v>
      </c>
      <c r="D53" s="1" t="s">
        <v>1261</v>
      </c>
      <c r="E53" s="1" t="s">
        <v>1260</v>
      </c>
      <c r="F53" s="15" t="s">
        <v>19</v>
      </c>
      <c r="G53" s="1" t="s">
        <v>229</v>
      </c>
      <c r="H53" s="1" t="s">
        <v>229</v>
      </c>
      <c r="I53" s="16">
        <v>3149.72</v>
      </c>
      <c r="J53" s="24">
        <v>0</v>
      </c>
      <c r="K53" s="33">
        <v>3149.72</v>
      </c>
      <c r="L53" s="1" t="s">
        <v>1257</v>
      </c>
      <c r="M53" s="2">
        <v>1956</v>
      </c>
      <c r="N53" s="45" t="s">
        <v>46</v>
      </c>
      <c r="O53" s="15" t="s">
        <v>124</v>
      </c>
      <c r="P53" s="5" t="s">
        <v>1542</v>
      </c>
      <c r="Q53" s="6"/>
      <c r="R53" s="7" t="s">
        <v>48</v>
      </c>
      <c r="S53" s="7" t="s">
        <v>46</v>
      </c>
      <c r="T53" s="1" t="s">
        <v>46</v>
      </c>
    </row>
    <row r="54" spans="1:20" ht="37.5" customHeight="1">
      <c r="A54" s="2">
        <f t="shared" si="0"/>
        <v>52</v>
      </c>
      <c r="B54" s="27" t="s">
        <v>1288</v>
      </c>
      <c r="C54" s="1" t="s">
        <v>1287</v>
      </c>
      <c r="D54" s="1" t="s">
        <v>1261</v>
      </c>
      <c r="E54" s="1" t="s">
        <v>1260</v>
      </c>
      <c r="F54" s="15" t="s">
        <v>19</v>
      </c>
      <c r="G54" s="8" t="s">
        <v>229</v>
      </c>
      <c r="H54" s="1" t="s">
        <v>229</v>
      </c>
      <c r="I54" s="16">
        <v>1566.73</v>
      </c>
      <c r="J54" s="24">
        <v>0</v>
      </c>
      <c r="K54" s="33">
        <v>1566.73</v>
      </c>
      <c r="L54" s="1" t="s">
        <v>1257</v>
      </c>
      <c r="M54" s="2">
        <v>1956</v>
      </c>
      <c r="N54" s="45" t="s">
        <v>46</v>
      </c>
      <c r="O54" s="15" t="s">
        <v>124</v>
      </c>
      <c r="P54" s="5" t="s">
        <v>1542</v>
      </c>
      <c r="Q54" s="6"/>
      <c r="R54" s="7" t="s">
        <v>48</v>
      </c>
      <c r="S54" s="7" t="s">
        <v>46</v>
      </c>
      <c r="T54" s="1" t="s">
        <v>46</v>
      </c>
    </row>
    <row r="55" spans="1:20" ht="47.25" customHeight="1">
      <c r="A55" s="2">
        <f t="shared" si="0"/>
        <v>53</v>
      </c>
      <c r="B55" s="29" t="s">
        <v>1286</v>
      </c>
      <c r="C55" s="1" t="s">
        <v>1285</v>
      </c>
      <c r="D55" s="1" t="s">
        <v>1261</v>
      </c>
      <c r="E55" s="1" t="s">
        <v>1260</v>
      </c>
      <c r="F55" s="15" t="s">
        <v>19</v>
      </c>
      <c r="G55" s="1" t="s">
        <v>1284</v>
      </c>
      <c r="H55" s="1" t="s">
        <v>1283</v>
      </c>
      <c r="I55" s="16">
        <v>5702.13</v>
      </c>
      <c r="J55" s="16">
        <v>5702.13</v>
      </c>
      <c r="K55" s="33">
        <v>5702.13</v>
      </c>
      <c r="L55" s="1" t="s">
        <v>1257</v>
      </c>
      <c r="M55" s="2">
        <v>1956</v>
      </c>
      <c r="N55" s="45" t="s">
        <v>46</v>
      </c>
      <c r="O55" s="15" t="s">
        <v>124</v>
      </c>
      <c r="P55" s="5" t="s">
        <v>1542</v>
      </c>
      <c r="Q55" s="6"/>
      <c r="R55" s="7" t="s">
        <v>48</v>
      </c>
      <c r="S55" s="7" t="s">
        <v>46</v>
      </c>
      <c r="T55" s="1" t="s">
        <v>46</v>
      </c>
    </row>
    <row r="56" spans="1:20" ht="80.25" customHeight="1">
      <c r="A56" s="2">
        <f t="shared" si="0"/>
        <v>54</v>
      </c>
      <c r="B56" s="27" t="s">
        <v>1282</v>
      </c>
      <c r="C56" s="1" t="s">
        <v>1281</v>
      </c>
      <c r="D56" s="1" t="s">
        <v>1261</v>
      </c>
      <c r="E56" s="1" t="s">
        <v>1260</v>
      </c>
      <c r="F56" s="15" t="s">
        <v>19</v>
      </c>
      <c r="G56" s="41" t="s">
        <v>1280</v>
      </c>
      <c r="H56" s="1" t="s">
        <v>229</v>
      </c>
      <c r="I56" s="16">
        <v>5266.2</v>
      </c>
      <c r="J56" s="24">
        <v>0</v>
      </c>
      <c r="K56" s="33">
        <v>5266.2</v>
      </c>
      <c r="L56" s="1" t="s">
        <v>1257</v>
      </c>
      <c r="M56" s="2">
        <v>1956</v>
      </c>
      <c r="N56" s="45" t="s">
        <v>46</v>
      </c>
      <c r="O56" s="15" t="s">
        <v>124</v>
      </c>
      <c r="P56" s="5" t="s">
        <v>1542</v>
      </c>
      <c r="Q56" s="6"/>
      <c r="R56" s="7" t="s">
        <v>48</v>
      </c>
      <c r="S56" s="7" t="s">
        <v>46</v>
      </c>
      <c r="T56" s="1" t="s">
        <v>46</v>
      </c>
    </row>
    <row r="57" spans="1:20" ht="37.5" customHeight="1">
      <c r="A57" s="2">
        <f t="shared" si="0"/>
        <v>55</v>
      </c>
      <c r="B57" s="29" t="s">
        <v>1279</v>
      </c>
      <c r="C57" s="1" t="s">
        <v>1278</v>
      </c>
      <c r="D57" s="1" t="s">
        <v>1261</v>
      </c>
      <c r="E57" s="1" t="s">
        <v>1260</v>
      </c>
      <c r="F57" s="15" t="s">
        <v>19</v>
      </c>
      <c r="G57" s="1" t="s">
        <v>1277</v>
      </c>
      <c r="H57" s="1" t="s">
        <v>78</v>
      </c>
      <c r="I57" s="16">
        <v>2871.12</v>
      </c>
      <c r="J57" s="16">
        <v>2871.12</v>
      </c>
      <c r="K57" s="33">
        <v>2871.12</v>
      </c>
      <c r="L57" s="1" t="s">
        <v>1257</v>
      </c>
      <c r="M57" s="2">
        <v>1956</v>
      </c>
      <c r="N57" s="45" t="s">
        <v>46</v>
      </c>
      <c r="O57" s="15" t="s">
        <v>124</v>
      </c>
      <c r="P57" s="5" t="s">
        <v>1542</v>
      </c>
      <c r="Q57" s="6"/>
      <c r="R57" s="7" t="s">
        <v>48</v>
      </c>
      <c r="S57" s="7" t="s">
        <v>46</v>
      </c>
      <c r="T57" s="1" t="s">
        <v>46</v>
      </c>
    </row>
    <row r="58" spans="1:20" ht="37.5" customHeight="1">
      <c r="A58" s="2">
        <f t="shared" si="0"/>
        <v>56</v>
      </c>
      <c r="B58" s="27" t="s">
        <v>1276</v>
      </c>
      <c r="C58" s="1" t="s">
        <v>1275</v>
      </c>
      <c r="D58" s="1" t="s">
        <v>1261</v>
      </c>
      <c r="E58" s="1" t="s">
        <v>1260</v>
      </c>
      <c r="F58" s="1" t="s">
        <v>387</v>
      </c>
      <c r="G58" s="1" t="s">
        <v>1274</v>
      </c>
      <c r="H58" s="1" t="s">
        <v>1273</v>
      </c>
      <c r="I58" s="16">
        <v>850.96</v>
      </c>
      <c r="J58" s="16">
        <v>850.96</v>
      </c>
      <c r="K58" s="33">
        <v>850.96</v>
      </c>
      <c r="L58" s="1" t="s">
        <v>1257</v>
      </c>
      <c r="M58" s="2">
        <v>1956</v>
      </c>
      <c r="N58" s="45" t="s">
        <v>46</v>
      </c>
      <c r="O58" s="15" t="s">
        <v>124</v>
      </c>
      <c r="P58" s="5" t="s">
        <v>1542</v>
      </c>
      <c r="Q58" s="6"/>
      <c r="R58" s="7" t="s">
        <v>48</v>
      </c>
      <c r="S58" s="7" t="s">
        <v>46</v>
      </c>
      <c r="T58" s="1" t="s">
        <v>46</v>
      </c>
    </row>
    <row r="59" spans="1:20" ht="60" customHeight="1">
      <c r="A59" s="2">
        <f t="shared" si="0"/>
        <v>57</v>
      </c>
      <c r="B59" s="29" t="s">
        <v>1272</v>
      </c>
      <c r="C59" s="1" t="s">
        <v>1271</v>
      </c>
      <c r="D59" s="1" t="s">
        <v>1261</v>
      </c>
      <c r="E59" s="1" t="s">
        <v>1260</v>
      </c>
      <c r="F59" s="15" t="s">
        <v>19</v>
      </c>
      <c r="G59" s="1" t="s">
        <v>1270</v>
      </c>
      <c r="H59" s="1" t="s">
        <v>78</v>
      </c>
      <c r="I59" s="16">
        <v>11569.56</v>
      </c>
      <c r="J59" s="16">
        <v>11569.56</v>
      </c>
      <c r="K59" s="33">
        <v>11569.56</v>
      </c>
      <c r="L59" s="1" t="s">
        <v>1257</v>
      </c>
      <c r="M59" s="2">
        <v>1956</v>
      </c>
      <c r="N59" s="45" t="s">
        <v>46</v>
      </c>
      <c r="O59" s="15" t="s">
        <v>124</v>
      </c>
      <c r="P59" s="5" t="s">
        <v>1542</v>
      </c>
      <c r="Q59" s="6"/>
      <c r="R59" s="7" t="s">
        <v>48</v>
      </c>
      <c r="S59" s="7" t="s">
        <v>46</v>
      </c>
      <c r="T59" s="1" t="s">
        <v>46</v>
      </c>
    </row>
    <row r="60" spans="1:20" ht="37.5" customHeight="1">
      <c r="A60" s="2">
        <f t="shared" si="0"/>
        <v>58</v>
      </c>
      <c r="B60" s="27" t="s">
        <v>1269</v>
      </c>
      <c r="C60" s="1" t="s">
        <v>1268</v>
      </c>
      <c r="D60" s="1" t="s">
        <v>1261</v>
      </c>
      <c r="E60" s="1" t="s">
        <v>1260</v>
      </c>
      <c r="F60" s="1" t="s">
        <v>387</v>
      </c>
      <c r="G60" s="1" t="s">
        <v>1267</v>
      </c>
      <c r="H60" s="1" t="s">
        <v>521</v>
      </c>
      <c r="I60" s="16">
        <v>908.03</v>
      </c>
      <c r="J60" s="16">
        <v>908.03</v>
      </c>
      <c r="K60" s="33">
        <v>908.03</v>
      </c>
      <c r="L60" s="1" t="s">
        <v>1257</v>
      </c>
      <c r="M60" s="2">
        <v>1956</v>
      </c>
      <c r="N60" s="45" t="s">
        <v>46</v>
      </c>
      <c r="O60" s="15" t="s">
        <v>124</v>
      </c>
      <c r="P60" s="5" t="s">
        <v>1542</v>
      </c>
      <c r="Q60" s="6"/>
      <c r="R60" s="7" t="s">
        <v>48</v>
      </c>
      <c r="S60" s="7" t="s">
        <v>46</v>
      </c>
      <c r="T60" s="1" t="s">
        <v>46</v>
      </c>
    </row>
    <row r="61" spans="1:20" ht="37.5" customHeight="1">
      <c r="A61" s="2">
        <f t="shared" si="0"/>
        <v>59</v>
      </c>
      <c r="B61" s="29" t="s">
        <v>1266</v>
      </c>
      <c r="C61" s="1" t="s">
        <v>1265</v>
      </c>
      <c r="D61" s="1" t="s">
        <v>1261</v>
      </c>
      <c r="E61" s="1" t="s">
        <v>1260</v>
      </c>
      <c r="F61" s="1" t="s">
        <v>387</v>
      </c>
      <c r="G61" s="1" t="s">
        <v>1264</v>
      </c>
      <c r="H61" s="1" t="s">
        <v>918</v>
      </c>
      <c r="I61" s="16">
        <v>289.24</v>
      </c>
      <c r="J61" s="16">
        <v>289.24</v>
      </c>
      <c r="K61" s="33">
        <v>289.24</v>
      </c>
      <c r="L61" s="1" t="s">
        <v>1257</v>
      </c>
      <c r="M61" s="2">
        <v>1956</v>
      </c>
      <c r="N61" s="45" t="s">
        <v>46</v>
      </c>
      <c r="O61" s="15" t="s">
        <v>124</v>
      </c>
      <c r="P61" s="5" t="s">
        <v>1542</v>
      </c>
      <c r="Q61" s="6"/>
      <c r="R61" s="7" t="s">
        <v>48</v>
      </c>
      <c r="S61" s="7" t="s">
        <v>46</v>
      </c>
      <c r="T61" s="1" t="s">
        <v>46</v>
      </c>
    </row>
    <row r="62" spans="1:20" ht="37.5" customHeight="1">
      <c r="A62" s="2">
        <f t="shared" si="0"/>
        <v>60</v>
      </c>
      <c r="B62" s="29" t="s">
        <v>1263</v>
      </c>
      <c r="C62" s="1" t="s">
        <v>1262</v>
      </c>
      <c r="D62" s="1" t="s">
        <v>1261</v>
      </c>
      <c r="E62" s="1" t="s">
        <v>1260</v>
      </c>
      <c r="F62" s="15" t="s">
        <v>19</v>
      </c>
      <c r="G62" s="1" t="s">
        <v>1259</v>
      </c>
      <c r="H62" s="1" t="s">
        <v>1258</v>
      </c>
      <c r="I62" s="16">
        <v>5201.3100000000004</v>
      </c>
      <c r="J62" s="16">
        <v>5201.3100000000004</v>
      </c>
      <c r="K62" s="33">
        <v>5201.3100000000004</v>
      </c>
      <c r="L62" s="1" t="s">
        <v>1257</v>
      </c>
      <c r="M62" s="2">
        <v>1956</v>
      </c>
      <c r="N62" s="45" t="s">
        <v>46</v>
      </c>
      <c r="O62" s="15" t="s">
        <v>124</v>
      </c>
      <c r="P62" s="5" t="s">
        <v>1542</v>
      </c>
      <c r="Q62" s="6"/>
      <c r="R62" s="7" t="s">
        <v>48</v>
      </c>
      <c r="S62" s="7" t="s">
        <v>46</v>
      </c>
      <c r="T62" s="1" t="s">
        <v>46</v>
      </c>
    </row>
    <row r="63" spans="1:20" ht="38.25" customHeight="1">
      <c r="A63" s="2">
        <f t="shared" si="0"/>
        <v>61</v>
      </c>
      <c r="B63" s="27" t="s">
        <v>1256</v>
      </c>
      <c r="C63" s="1" t="s">
        <v>1255</v>
      </c>
      <c r="D63" s="1" t="s">
        <v>1175</v>
      </c>
      <c r="E63" s="2" t="s">
        <v>1174</v>
      </c>
      <c r="F63" s="15" t="s">
        <v>52</v>
      </c>
      <c r="G63" s="1" t="s">
        <v>319</v>
      </c>
      <c r="H63" s="1" t="s">
        <v>240</v>
      </c>
      <c r="I63" s="16">
        <v>50.21</v>
      </c>
      <c r="J63" s="16">
        <v>50.21</v>
      </c>
      <c r="K63" s="33">
        <v>50.21</v>
      </c>
      <c r="L63" s="1" t="s">
        <v>1511</v>
      </c>
      <c r="M63" s="2">
        <v>1963</v>
      </c>
      <c r="N63" s="45" t="s">
        <v>46</v>
      </c>
      <c r="O63" s="15" t="s">
        <v>1543</v>
      </c>
      <c r="P63" s="5" t="s">
        <v>1512</v>
      </c>
      <c r="Q63" s="6"/>
      <c r="R63" s="7" t="s">
        <v>48</v>
      </c>
      <c r="S63" s="7" t="s">
        <v>46</v>
      </c>
      <c r="T63" s="1" t="s">
        <v>46</v>
      </c>
    </row>
    <row r="64" spans="1:20" ht="50.25" customHeight="1">
      <c r="A64" s="2">
        <f t="shared" si="0"/>
        <v>62</v>
      </c>
      <c r="B64" s="29" t="s">
        <v>1254</v>
      </c>
      <c r="C64" s="1" t="s">
        <v>1253</v>
      </c>
      <c r="D64" s="34" t="s">
        <v>1175</v>
      </c>
      <c r="E64" s="2" t="s">
        <v>1174</v>
      </c>
      <c r="F64" s="1" t="s">
        <v>9</v>
      </c>
      <c r="G64" s="1" t="s">
        <v>1252</v>
      </c>
      <c r="H64" s="1" t="s">
        <v>478</v>
      </c>
      <c r="I64" s="16">
        <v>2000</v>
      </c>
      <c r="J64" s="16">
        <v>2000</v>
      </c>
      <c r="K64" s="33">
        <v>2000</v>
      </c>
      <c r="L64" s="34" t="s">
        <v>1251</v>
      </c>
      <c r="M64" s="2">
        <v>1969</v>
      </c>
      <c r="N64" s="45" t="s">
        <v>46</v>
      </c>
      <c r="O64" s="15" t="s">
        <v>124</v>
      </c>
      <c r="P64" s="5" t="s">
        <v>1542</v>
      </c>
      <c r="Q64" s="15"/>
      <c r="R64" s="7" t="s">
        <v>347</v>
      </c>
      <c r="S64" s="7" t="s">
        <v>470</v>
      </c>
      <c r="T64" s="1" t="s">
        <v>1250</v>
      </c>
    </row>
    <row r="65" spans="1:20" ht="30" customHeight="1">
      <c r="A65" s="2">
        <f t="shared" si="0"/>
        <v>63</v>
      </c>
      <c r="B65" s="29" t="s">
        <v>1249</v>
      </c>
      <c r="C65" s="1" t="s">
        <v>1248</v>
      </c>
      <c r="D65" s="1" t="s">
        <v>1175</v>
      </c>
      <c r="E65" s="2" t="s">
        <v>1174</v>
      </c>
      <c r="F65" s="1" t="s">
        <v>15</v>
      </c>
      <c r="G65" s="1" t="s">
        <v>127</v>
      </c>
      <c r="H65" s="1" t="s">
        <v>126</v>
      </c>
      <c r="I65" s="16">
        <v>8</v>
      </c>
      <c r="J65" s="16">
        <v>8</v>
      </c>
      <c r="K65" s="33">
        <v>8</v>
      </c>
      <c r="L65" s="1" t="s">
        <v>1247</v>
      </c>
      <c r="M65" s="2">
        <v>1972</v>
      </c>
      <c r="N65" s="45" t="s">
        <v>46</v>
      </c>
      <c r="O65" s="15" t="s">
        <v>124</v>
      </c>
      <c r="P65" s="5" t="s">
        <v>1542</v>
      </c>
      <c r="Q65" s="6"/>
      <c r="R65" s="7" t="s">
        <v>48</v>
      </c>
      <c r="S65" s="7" t="s">
        <v>46</v>
      </c>
      <c r="T65" s="1" t="s">
        <v>46</v>
      </c>
    </row>
    <row r="66" spans="1:20" ht="42.75" customHeight="1">
      <c r="A66" s="2">
        <f t="shared" si="0"/>
        <v>64</v>
      </c>
      <c r="B66" s="29" t="s">
        <v>1246</v>
      </c>
      <c r="C66" s="1" t="s">
        <v>1245</v>
      </c>
      <c r="D66" s="1" t="s">
        <v>1223</v>
      </c>
      <c r="E66" s="2" t="s">
        <v>865</v>
      </c>
      <c r="F66" s="1" t="s">
        <v>61</v>
      </c>
      <c r="G66" s="1" t="s">
        <v>1244</v>
      </c>
      <c r="H66" s="1" t="s">
        <v>66</v>
      </c>
      <c r="I66" s="25">
        <v>983.29200000000003</v>
      </c>
      <c r="J66" s="25">
        <v>983.29200000000003</v>
      </c>
      <c r="K66" s="63">
        <v>983.29200000000003</v>
      </c>
      <c r="L66" s="1" t="s">
        <v>1243</v>
      </c>
      <c r="M66" s="2">
        <v>1977</v>
      </c>
      <c r="N66" s="45" t="s">
        <v>46</v>
      </c>
      <c r="O66" s="15" t="s">
        <v>1221</v>
      </c>
      <c r="P66" s="5" t="s">
        <v>1512</v>
      </c>
      <c r="Q66" s="5"/>
      <c r="R66" s="49" t="s">
        <v>347</v>
      </c>
      <c r="S66" s="7" t="s">
        <v>1478</v>
      </c>
      <c r="T66" s="1" t="s">
        <v>1242</v>
      </c>
    </row>
    <row r="67" spans="1:20" ht="66" customHeight="1">
      <c r="A67" s="2">
        <f t="shared" si="0"/>
        <v>65</v>
      </c>
      <c r="B67" s="27" t="s">
        <v>1241</v>
      </c>
      <c r="C67" s="1" t="s">
        <v>1537</v>
      </c>
      <c r="D67" s="34" t="s">
        <v>876</v>
      </c>
      <c r="E67" s="2" t="s">
        <v>128</v>
      </c>
      <c r="F67" s="1" t="s">
        <v>387</v>
      </c>
      <c r="G67" s="1" t="s">
        <v>1240</v>
      </c>
      <c r="H67" s="1" t="s">
        <v>521</v>
      </c>
      <c r="I67" s="16">
        <v>2800</v>
      </c>
      <c r="J67" s="16">
        <v>2800</v>
      </c>
      <c r="K67" s="33">
        <v>2800</v>
      </c>
      <c r="L67" s="1" t="s">
        <v>1239</v>
      </c>
      <c r="M67" s="2">
        <v>1977</v>
      </c>
      <c r="N67" s="45" t="s">
        <v>46</v>
      </c>
      <c r="O67" s="15" t="s">
        <v>1221</v>
      </c>
      <c r="P67" s="5" t="s">
        <v>1512</v>
      </c>
      <c r="Q67" s="5"/>
      <c r="R67" s="49" t="s">
        <v>347</v>
      </c>
      <c r="S67" s="7" t="s">
        <v>470</v>
      </c>
      <c r="T67" s="1" t="s">
        <v>1238</v>
      </c>
    </row>
    <row r="68" spans="1:20" ht="44.25" customHeight="1">
      <c r="A68" s="2">
        <f t="shared" si="0"/>
        <v>66</v>
      </c>
      <c r="B68" s="29" t="s">
        <v>1237</v>
      </c>
      <c r="C68" s="1" t="s">
        <v>1236</v>
      </c>
      <c r="D68" s="1" t="s">
        <v>1175</v>
      </c>
      <c r="E68" s="2" t="s">
        <v>1174</v>
      </c>
      <c r="F68" s="1" t="s">
        <v>151</v>
      </c>
      <c r="G68" s="1" t="s">
        <v>373</v>
      </c>
      <c r="H68" s="1" t="s">
        <v>151</v>
      </c>
      <c r="I68" s="16">
        <v>1105</v>
      </c>
      <c r="J68" s="24">
        <v>0</v>
      </c>
      <c r="K68" s="33">
        <v>1105</v>
      </c>
      <c r="L68" s="1" t="s">
        <v>1235</v>
      </c>
      <c r="M68" s="2">
        <v>1980</v>
      </c>
      <c r="N68" s="45" t="s">
        <v>46</v>
      </c>
      <c r="O68" s="15" t="s">
        <v>1232</v>
      </c>
      <c r="P68" s="5" t="s">
        <v>1512</v>
      </c>
      <c r="Q68" s="6"/>
      <c r="R68" s="7" t="s">
        <v>48</v>
      </c>
      <c r="S68" s="7" t="s">
        <v>46</v>
      </c>
      <c r="T68" s="1" t="s">
        <v>46</v>
      </c>
    </row>
    <row r="69" spans="1:20" ht="42" customHeight="1">
      <c r="A69" s="2">
        <f t="shared" ref="A69:A132" si="1">A68+1</f>
        <v>67</v>
      </c>
      <c r="B69" s="27" t="s">
        <v>1234</v>
      </c>
      <c r="C69" s="1" t="s">
        <v>1233</v>
      </c>
      <c r="D69" s="1" t="s">
        <v>1175</v>
      </c>
      <c r="E69" s="2" t="s">
        <v>1174</v>
      </c>
      <c r="F69" s="1" t="s">
        <v>61</v>
      </c>
      <c r="G69" s="1" t="s">
        <v>208</v>
      </c>
      <c r="H69" s="1" t="s">
        <v>102</v>
      </c>
      <c r="I69" s="16">
        <v>81.003</v>
      </c>
      <c r="J69" s="16">
        <v>81.003</v>
      </c>
      <c r="K69" s="33">
        <v>81.003</v>
      </c>
      <c r="L69" s="1" t="s">
        <v>1506</v>
      </c>
      <c r="M69" s="2">
        <v>1980</v>
      </c>
      <c r="N69" s="45" t="s">
        <v>46</v>
      </c>
      <c r="O69" s="15" t="s">
        <v>1232</v>
      </c>
      <c r="P69" s="5" t="s">
        <v>1512</v>
      </c>
      <c r="Q69" s="15"/>
      <c r="R69" s="7" t="s">
        <v>48</v>
      </c>
      <c r="S69" s="7" t="s">
        <v>46</v>
      </c>
      <c r="T69" s="1" t="s">
        <v>46</v>
      </c>
    </row>
    <row r="70" spans="1:20" ht="38.25" customHeight="1">
      <c r="A70" s="2">
        <f t="shared" si="1"/>
        <v>68</v>
      </c>
      <c r="B70" s="29" t="s">
        <v>1231</v>
      </c>
      <c r="C70" s="1" t="s">
        <v>1230</v>
      </c>
      <c r="D70" s="1" t="s">
        <v>1519</v>
      </c>
      <c r="E70" s="2" t="s">
        <v>1132</v>
      </c>
      <c r="F70" s="1" t="s">
        <v>13</v>
      </c>
      <c r="G70" s="1" t="s">
        <v>1229</v>
      </c>
      <c r="H70" s="1" t="s">
        <v>1228</v>
      </c>
      <c r="I70" s="16">
        <v>22114.45</v>
      </c>
      <c r="J70" s="16">
        <v>22114.45</v>
      </c>
      <c r="K70" s="33">
        <v>22114.45</v>
      </c>
      <c r="L70" s="1" t="s">
        <v>1227</v>
      </c>
      <c r="M70" s="2">
        <v>1987</v>
      </c>
      <c r="N70" s="45" t="s">
        <v>46</v>
      </c>
      <c r="O70" s="15" t="s">
        <v>1226</v>
      </c>
      <c r="P70" s="5" t="s">
        <v>1115</v>
      </c>
      <c r="Q70" s="64" t="s">
        <v>1514</v>
      </c>
      <c r="R70" s="7" t="s">
        <v>48</v>
      </c>
      <c r="S70" s="7" t="s">
        <v>47</v>
      </c>
      <c r="T70" s="1" t="s">
        <v>46</v>
      </c>
    </row>
    <row r="71" spans="1:20" ht="47.25" customHeight="1">
      <c r="A71" s="2">
        <f t="shared" si="1"/>
        <v>69</v>
      </c>
      <c r="B71" s="27" t="s">
        <v>1225</v>
      </c>
      <c r="C71" s="1" t="s">
        <v>1224</v>
      </c>
      <c r="D71" s="1" t="s">
        <v>1223</v>
      </c>
      <c r="E71" s="2" t="s">
        <v>865</v>
      </c>
      <c r="F71" s="1" t="s">
        <v>15</v>
      </c>
      <c r="G71" s="1" t="s">
        <v>747</v>
      </c>
      <c r="H71" s="1" t="s">
        <v>126</v>
      </c>
      <c r="I71" s="30">
        <v>6265</v>
      </c>
      <c r="J71" s="30">
        <v>6265</v>
      </c>
      <c r="K71" s="30">
        <v>6265</v>
      </c>
      <c r="L71" s="1" t="s">
        <v>1222</v>
      </c>
      <c r="M71" s="2">
        <v>1990</v>
      </c>
      <c r="N71" s="45" t="s">
        <v>46</v>
      </c>
      <c r="O71" s="15" t="s">
        <v>1221</v>
      </c>
      <c r="P71" s="5" t="s">
        <v>1512</v>
      </c>
      <c r="Q71" s="5"/>
      <c r="R71" s="7" t="s">
        <v>48</v>
      </c>
      <c r="S71" s="7" t="s">
        <v>46</v>
      </c>
      <c r="T71" s="1" t="s">
        <v>46</v>
      </c>
    </row>
    <row r="72" spans="1:20" ht="51">
      <c r="A72" s="2">
        <f t="shared" si="1"/>
        <v>70</v>
      </c>
      <c r="B72" s="29" t="s">
        <v>1220</v>
      </c>
      <c r="C72" s="1" t="s">
        <v>1219</v>
      </c>
      <c r="D72" s="1" t="s">
        <v>1519</v>
      </c>
      <c r="E72" s="2" t="s">
        <v>1132</v>
      </c>
      <c r="F72" s="1" t="s">
        <v>1218</v>
      </c>
      <c r="G72" s="1" t="s">
        <v>1217</v>
      </c>
      <c r="H72" s="1" t="s">
        <v>1216</v>
      </c>
      <c r="I72" s="16">
        <v>240536.82</v>
      </c>
      <c r="J72" s="16">
        <v>240536.82</v>
      </c>
      <c r="K72" s="33">
        <v>240536.82</v>
      </c>
      <c r="L72" s="1" t="s">
        <v>1215</v>
      </c>
      <c r="M72" s="2">
        <v>1990</v>
      </c>
      <c r="N72" s="45" t="s">
        <v>46</v>
      </c>
      <c r="O72" s="31" t="s">
        <v>1214</v>
      </c>
      <c r="P72" s="5" t="s">
        <v>1512</v>
      </c>
      <c r="Q72" s="15"/>
      <c r="R72" s="49" t="s">
        <v>347</v>
      </c>
      <c r="S72" s="7" t="s">
        <v>656</v>
      </c>
      <c r="T72" s="1" t="s">
        <v>1213</v>
      </c>
    </row>
    <row r="73" spans="1:20" ht="30" customHeight="1">
      <c r="A73" s="2">
        <f t="shared" si="1"/>
        <v>71</v>
      </c>
      <c r="B73" s="27" t="s">
        <v>1212</v>
      </c>
      <c r="C73" s="1" t="s">
        <v>1211</v>
      </c>
      <c r="D73" s="1" t="s">
        <v>54</v>
      </c>
      <c r="E73" s="2" t="s">
        <v>53</v>
      </c>
      <c r="F73" s="1" t="s">
        <v>151</v>
      </c>
      <c r="G73" s="1" t="s">
        <v>373</v>
      </c>
      <c r="H73" s="1" t="s">
        <v>151</v>
      </c>
      <c r="I73" s="16">
        <v>454</v>
      </c>
      <c r="J73" s="16">
        <v>454</v>
      </c>
      <c r="K73" s="33">
        <v>454</v>
      </c>
      <c r="L73" s="1" t="s">
        <v>1210</v>
      </c>
      <c r="M73" s="2">
        <v>1995</v>
      </c>
      <c r="N73" s="65">
        <v>34788</v>
      </c>
      <c r="O73" s="15" t="s">
        <v>1199</v>
      </c>
      <c r="P73" s="5" t="s">
        <v>1512</v>
      </c>
      <c r="Q73" s="15"/>
      <c r="R73" s="7" t="s">
        <v>48</v>
      </c>
      <c r="S73" s="7" t="s">
        <v>46</v>
      </c>
      <c r="T73" s="1" t="s">
        <v>46</v>
      </c>
    </row>
    <row r="74" spans="1:20" ht="30" customHeight="1">
      <c r="A74" s="2">
        <f t="shared" si="1"/>
        <v>72</v>
      </c>
      <c r="B74" s="29" t="s">
        <v>1209</v>
      </c>
      <c r="C74" s="1" t="s">
        <v>1208</v>
      </c>
      <c r="D74" s="1" t="s">
        <v>54</v>
      </c>
      <c r="E74" s="2" t="s">
        <v>53</v>
      </c>
      <c r="F74" s="1" t="s">
        <v>151</v>
      </c>
      <c r="G74" s="1" t="s">
        <v>373</v>
      </c>
      <c r="H74" s="1" t="s">
        <v>151</v>
      </c>
      <c r="I74" s="16">
        <v>556</v>
      </c>
      <c r="J74" s="16">
        <v>556</v>
      </c>
      <c r="K74" s="33">
        <v>556</v>
      </c>
      <c r="L74" s="1" t="s">
        <v>1207</v>
      </c>
      <c r="M74" s="2">
        <v>1995</v>
      </c>
      <c r="N74" s="65">
        <v>34788</v>
      </c>
      <c r="O74" s="15" t="s">
        <v>1199</v>
      </c>
      <c r="P74" s="5" t="s">
        <v>1512</v>
      </c>
      <c r="Q74" s="15"/>
      <c r="R74" s="7" t="s">
        <v>48</v>
      </c>
      <c r="S74" s="7" t="s">
        <v>46</v>
      </c>
      <c r="T74" s="1" t="s">
        <v>46</v>
      </c>
    </row>
    <row r="75" spans="1:20" ht="35.25" customHeight="1">
      <c r="A75" s="2">
        <f t="shared" si="1"/>
        <v>73</v>
      </c>
      <c r="B75" s="27" t="s">
        <v>1206</v>
      </c>
      <c r="C75" s="1" t="s">
        <v>1205</v>
      </c>
      <c r="D75" s="1" t="s">
        <v>54</v>
      </c>
      <c r="E75" s="2" t="s">
        <v>53</v>
      </c>
      <c r="F75" s="1" t="s">
        <v>15</v>
      </c>
      <c r="G75" s="1" t="s">
        <v>747</v>
      </c>
      <c r="H75" s="1" t="s">
        <v>126</v>
      </c>
      <c r="I75" s="16">
        <v>643.54</v>
      </c>
      <c r="J75" s="24">
        <v>0</v>
      </c>
      <c r="K75" s="33">
        <v>643.54</v>
      </c>
      <c r="L75" s="1" t="s">
        <v>1204</v>
      </c>
      <c r="M75" s="2">
        <v>1995</v>
      </c>
      <c r="N75" s="66">
        <v>34878</v>
      </c>
      <c r="O75" s="15" t="s">
        <v>1203</v>
      </c>
      <c r="P75" s="5" t="s">
        <v>1512</v>
      </c>
      <c r="Q75" s="15"/>
      <c r="R75" s="7" t="s">
        <v>48</v>
      </c>
      <c r="S75" s="7" t="s">
        <v>46</v>
      </c>
      <c r="T75" s="1" t="s">
        <v>46</v>
      </c>
    </row>
    <row r="76" spans="1:20" ht="30" customHeight="1">
      <c r="A76" s="2">
        <f t="shared" si="1"/>
        <v>74</v>
      </c>
      <c r="B76" s="29" t="s">
        <v>1202</v>
      </c>
      <c r="C76" s="1" t="s">
        <v>1201</v>
      </c>
      <c r="D76" s="1" t="s">
        <v>54</v>
      </c>
      <c r="E76" s="2" t="s">
        <v>53</v>
      </c>
      <c r="F76" s="1" t="s">
        <v>151</v>
      </c>
      <c r="G76" s="1" t="s">
        <v>373</v>
      </c>
      <c r="H76" s="1" t="s">
        <v>151</v>
      </c>
      <c r="I76" s="16">
        <v>586</v>
      </c>
      <c r="J76" s="16">
        <v>586</v>
      </c>
      <c r="K76" s="33">
        <v>586</v>
      </c>
      <c r="L76" s="1" t="s">
        <v>1200</v>
      </c>
      <c r="M76" s="2">
        <v>1995</v>
      </c>
      <c r="N76" s="65">
        <v>34788</v>
      </c>
      <c r="O76" s="15" t="s">
        <v>1199</v>
      </c>
      <c r="P76" s="5" t="s">
        <v>1512</v>
      </c>
      <c r="Q76" s="15"/>
      <c r="R76" s="7" t="s">
        <v>48</v>
      </c>
      <c r="S76" s="7" t="s">
        <v>46</v>
      </c>
      <c r="T76" s="1" t="s">
        <v>46</v>
      </c>
    </row>
    <row r="77" spans="1:20" ht="42.75" customHeight="1">
      <c r="A77" s="2">
        <f t="shared" si="1"/>
        <v>75</v>
      </c>
      <c r="B77" s="27" t="s">
        <v>1198</v>
      </c>
      <c r="C77" s="1" t="s">
        <v>1197</v>
      </c>
      <c r="D77" s="1" t="s">
        <v>872</v>
      </c>
      <c r="E77" s="2" t="s">
        <v>128</v>
      </c>
      <c r="F77" s="1" t="s">
        <v>15</v>
      </c>
      <c r="G77" s="1" t="s">
        <v>473</v>
      </c>
      <c r="H77" s="1" t="s">
        <v>126</v>
      </c>
      <c r="I77" s="16">
        <v>20760</v>
      </c>
      <c r="J77" s="16">
        <v>20760</v>
      </c>
      <c r="K77" s="33">
        <v>20760</v>
      </c>
      <c r="L77" s="1" t="s">
        <v>1196</v>
      </c>
      <c r="M77" s="2">
        <v>1996</v>
      </c>
      <c r="N77" s="45" t="s">
        <v>46</v>
      </c>
      <c r="O77" s="15" t="s">
        <v>1195</v>
      </c>
      <c r="P77" s="5" t="s">
        <v>1115</v>
      </c>
      <c r="Q77" s="15"/>
      <c r="R77" s="49" t="s">
        <v>347</v>
      </c>
      <c r="S77" s="7" t="s">
        <v>656</v>
      </c>
      <c r="T77" s="1" t="s">
        <v>1194</v>
      </c>
    </row>
    <row r="78" spans="1:20" ht="30" customHeight="1">
      <c r="A78" s="2">
        <f t="shared" si="1"/>
        <v>76</v>
      </c>
      <c r="B78" s="29" t="s">
        <v>1193</v>
      </c>
      <c r="C78" s="1" t="s">
        <v>1192</v>
      </c>
      <c r="D78" s="1" t="s">
        <v>54</v>
      </c>
      <c r="E78" s="2" t="s">
        <v>53</v>
      </c>
      <c r="F78" s="1" t="s">
        <v>9</v>
      </c>
      <c r="G78" s="1" t="s">
        <v>1191</v>
      </c>
      <c r="H78" s="1" t="s">
        <v>478</v>
      </c>
      <c r="I78" s="16">
        <v>25</v>
      </c>
      <c r="J78" s="16">
        <v>25</v>
      </c>
      <c r="K78" s="33">
        <v>25</v>
      </c>
      <c r="L78" s="1" t="s">
        <v>1190</v>
      </c>
      <c r="M78" s="2">
        <v>1996</v>
      </c>
      <c r="N78" s="65">
        <v>35208</v>
      </c>
      <c r="O78" s="15" t="s">
        <v>1189</v>
      </c>
      <c r="P78" s="5" t="s">
        <v>1512</v>
      </c>
      <c r="Q78" s="15"/>
      <c r="R78" s="7" t="s">
        <v>48</v>
      </c>
      <c r="S78" s="7" t="s">
        <v>46</v>
      </c>
      <c r="T78" s="1" t="s">
        <v>46</v>
      </c>
    </row>
    <row r="79" spans="1:20" ht="30" customHeight="1">
      <c r="A79" s="2">
        <f t="shared" si="1"/>
        <v>77</v>
      </c>
      <c r="B79" s="27" t="s">
        <v>1188</v>
      </c>
      <c r="C79" s="1" t="s">
        <v>1187</v>
      </c>
      <c r="D79" s="1" t="s">
        <v>54</v>
      </c>
      <c r="E79" s="2" t="s">
        <v>53</v>
      </c>
      <c r="F79" s="1" t="s">
        <v>61</v>
      </c>
      <c r="G79" s="1" t="s">
        <v>208</v>
      </c>
      <c r="H79" s="1" t="s">
        <v>102</v>
      </c>
      <c r="I79" s="16">
        <v>180</v>
      </c>
      <c r="J79" s="16">
        <v>180</v>
      </c>
      <c r="K79" s="33">
        <v>180</v>
      </c>
      <c r="L79" s="1" t="s">
        <v>1186</v>
      </c>
      <c r="M79" s="2">
        <v>1996</v>
      </c>
      <c r="N79" s="65">
        <v>35165</v>
      </c>
      <c r="O79" s="15" t="s">
        <v>1185</v>
      </c>
      <c r="P79" s="5" t="s">
        <v>1512</v>
      </c>
      <c r="Q79" s="15"/>
      <c r="R79" s="7" t="s">
        <v>48</v>
      </c>
      <c r="S79" s="7" t="s">
        <v>46</v>
      </c>
      <c r="T79" s="1" t="s">
        <v>46</v>
      </c>
    </row>
    <row r="80" spans="1:20" ht="39" customHeight="1">
      <c r="A80" s="2">
        <f t="shared" si="1"/>
        <v>78</v>
      </c>
      <c r="B80" s="29" t="s">
        <v>1184</v>
      </c>
      <c r="C80" s="1" t="s">
        <v>1183</v>
      </c>
      <c r="D80" s="1" t="s">
        <v>1182</v>
      </c>
      <c r="E80" s="2" t="s">
        <v>128</v>
      </c>
      <c r="F80" s="1" t="s">
        <v>15</v>
      </c>
      <c r="G80" s="1" t="s">
        <v>1181</v>
      </c>
      <c r="H80" s="1" t="s">
        <v>126</v>
      </c>
      <c r="I80" s="16">
        <v>47433</v>
      </c>
      <c r="J80" s="16">
        <v>47433</v>
      </c>
      <c r="K80" s="33">
        <v>47433</v>
      </c>
      <c r="L80" s="1" t="s">
        <v>1180</v>
      </c>
      <c r="M80" s="2">
        <v>1996</v>
      </c>
      <c r="N80" s="45" t="s">
        <v>46</v>
      </c>
      <c r="O80" s="31" t="s">
        <v>1179</v>
      </c>
      <c r="P80" s="5" t="s">
        <v>1115</v>
      </c>
      <c r="Q80" s="15" t="s">
        <v>1515</v>
      </c>
      <c r="R80" s="49" t="s">
        <v>347</v>
      </c>
      <c r="S80" s="7" t="s">
        <v>470</v>
      </c>
      <c r="T80" s="1" t="s">
        <v>1178</v>
      </c>
    </row>
    <row r="81" spans="1:20" ht="51" customHeight="1">
      <c r="A81" s="2">
        <f t="shared" si="1"/>
        <v>79</v>
      </c>
      <c r="B81" s="27" t="s">
        <v>1177</v>
      </c>
      <c r="C81" s="1" t="s">
        <v>1176</v>
      </c>
      <c r="D81" s="1" t="s">
        <v>1175</v>
      </c>
      <c r="E81" s="2" t="s">
        <v>1174</v>
      </c>
      <c r="F81" s="1" t="s">
        <v>61</v>
      </c>
      <c r="G81" s="1" t="s">
        <v>208</v>
      </c>
      <c r="H81" s="1" t="s">
        <v>102</v>
      </c>
      <c r="I81" s="16">
        <v>14301.26</v>
      </c>
      <c r="J81" s="16">
        <v>14301.26</v>
      </c>
      <c r="K81" s="33">
        <v>14301.26</v>
      </c>
      <c r="L81" s="1" t="s">
        <v>1173</v>
      </c>
      <c r="M81" s="2">
        <v>1996</v>
      </c>
      <c r="N81" s="45" t="s">
        <v>46</v>
      </c>
      <c r="O81" s="15" t="s">
        <v>1232</v>
      </c>
      <c r="P81" s="5" t="s">
        <v>1115</v>
      </c>
      <c r="Q81" s="15" t="s">
        <v>1513</v>
      </c>
      <c r="R81" s="7" t="s">
        <v>347</v>
      </c>
      <c r="S81" s="7" t="s">
        <v>656</v>
      </c>
      <c r="T81" s="1" t="s">
        <v>1172</v>
      </c>
    </row>
    <row r="82" spans="1:20" ht="30" customHeight="1">
      <c r="A82" s="2">
        <f t="shared" si="1"/>
        <v>80</v>
      </c>
      <c r="B82" s="29" t="s">
        <v>1171</v>
      </c>
      <c r="C82" s="1" t="s">
        <v>1170</v>
      </c>
      <c r="D82" s="1" t="s">
        <v>54</v>
      </c>
      <c r="E82" s="2" t="s">
        <v>53</v>
      </c>
      <c r="F82" s="15" t="s">
        <v>52</v>
      </c>
      <c r="G82" s="1" t="s">
        <v>368</v>
      </c>
      <c r="H82" s="1" t="s">
        <v>50</v>
      </c>
      <c r="I82" s="16">
        <v>250</v>
      </c>
      <c r="J82" s="24">
        <v>0</v>
      </c>
      <c r="K82" s="33">
        <v>250</v>
      </c>
      <c r="L82" s="1" t="s">
        <v>1169</v>
      </c>
      <c r="M82" s="2">
        <v>1996</v>
      </c>
      <c r="N82" s="66">
        <v>35222</v>
      </c>
      <c r="O82" s="15" t="s">
        <v>1168</v>
      </c>
      <c r="P82" s="5" t="s">
        <v>1512</v>
      </c>
      <c r="Q82" s="15"/>
      <c r="R82" s="7" t="s">
        <v>48</v>
      </c>
      <c r="S82" s="7" t="s">
        <v>46</v>
      </c>
      <c r="T82" s="1" t="s">
        <v>46</v>
      </c>
    </row>
    <row r="83" spans="1:20" ht="30" customHeight="1">
      <c r="A83" s="2">
        <f t="shared" si="1"/>
        <v>81</v>
      </c>
      <c r="B83" s="27" t="s">
        <v>1167</v>
      </c>
      <c r="C83" s="1" t="s">
        <v>1166</v>
      </c>
      <c r="D83" s="1" t="s">
        <v>81</v>
      </c>
      <c r="E83" s="42" t="s">
        <v>80</v>
      </c>
      <c r="F83" s="15" t="s">
        <v>19</v>
      </c>
      <c r="G83" s="3" t="s">
        <v>1165</v>
      </c>
      <c r="H83" s="1" t="s">
        <v>78</v>
      </c>
      <c r="I83" s="16">
        <v>353</v>
      </c>
      <c r="J83" s="16">
        <v>353</v>
      </c>
      <c r="K83" s="33">
        <v>353</v>
      </c>
      <c r="L83" s="1" t="s">
        <v>1164</v>
      </c>
      <c r="M83" s="2">
        <v>1996</v>
      </c>
      <c r="N83" s="65">
        <v>35178</v>
      </c>
      <c r="O83" s="15" t="s">
        <v>1163</v>
      </c>
      <c r="P83" s="5" t="s">
        <v>1512</v>
      </c>
      <c r="Q83" s="15"/>
      <c r="R83" s="7" t="s">
        <v>48</v>
      </c>
      <c r="S83" s="7" t="s">
        <v>46</v>
      </c>
      <c r="T83" s="1" t="s">
        <v>46</v>
      </c>
    </row>
    <row r="84" spans="1:20" ht="30" customHeight="1">
      <c r="A84" s="2">
        <f t="shared" si="1"/>
        <v>82</v>
      </c>
      <c r="B84" s="29" t="s">
        <v>1162</v>
      </c>
      <c r="C84" s="1" t="s">
        <v>1161</v>
      </c>
      <c r="D84" s="1" t="s">
        <v>81</v>
      </c>
      <c r="E84" s="42" t="s">
        <v>80</v>
      </c>
      <c r="F84" s="15" t="s">
        <v>19</v>
      </c>
      <c r="G84" s="3" t="s">
        <v>1161</v>
      </c>
      <c r="H84" s="1" t="s">
        <v>229</v>
      </c>
      <c r="I84" s="16">
        <v>4325</v>
      </c>
      <c r="J84" s="16">
        <v>4325</v>
      </c>
      <c r="K84" s="33">
        <v>4325</v>
      </c>
      <c r="L84" s="1" t="s">
        <v>1160</v>
      </c>
      <c r="M84" s="2">
        <v>1996</v>
      </c>
      <c r="N84" s="65">
        <v>35178</v>
      </c>
      <c r="O84" s="15" t="s">
        <v>1159</v>
      </c>
      <c r="P84" s="5" t="s">
        <v>1512</v>
      </c>
      <c r="Q84" s="34" t="s">
        <v>1513</v>
      </c>
      <c r="R84" s="7" t="s">
        <v>48</v>
      </c>
      <c r="S84" s="7" t="s">
        <v>47</v>
      </c>
      <c r="T84" s="1" t="s">
        <v>46</v>
      </c>
    </row>
    <row r="85" spans="1:20" ht="53.25" customHeight="1">
      <c r="A85" s="2">
        <f t="shared" si="1"/>
        <v>83</v>
      </c>
      <c r="B85" s="27" t="s">
        <v>1158</v>
      </c>
      <c r="C85" s="1" t="s">
        <v>1157</v>
      </c>
      <c r="D85" s="1" t="s">
        <v>1156</v>
      </c>
      <c r="E85" s="2" t="s">
        <v>128</v>
      </c>
      <c r="F85" s="1" t="s">
        <v>1517</v>
      </c>
      <c r="G85" s="1" t="s">
        <v>1155</v>
      </c>
      <c r="H85" s="1" t="s">
        <v>1154</v>
      </c>
      <c r="I85" s="16">
        <v>5372</v>
      </c>
      <c r="J85" s="16">
        <v>5372</v>
      </c>
      <c r="K85" s="33">
        <v>5372</v>
      </c>
      <c r="L85" s="1" t="s">
        <v>1153</v>
      </c>
      <c r="M85" s="2">
        <v>1997</v>
      </c>
      <c r="N85" s="45" t="s">
        <v>46</v>
      </c>
      <c r="O85" s="15" t="s">
        <v>124</v>
      </c>
      <c r="P85" s="5" t="s">
        <v>1542</v>
      </c>
      <c r="Q85" s="6"/>
      <c r="R85" s="49" t="s">
        <v>347</v>
      </c>
      <c r="S85" s="7" t="s">
        <v>1548</v>
      </c>
      <c r="T85" s="1" t="s">
        <v>1152</v>
      </c>
    </row>
    <row r="86" spans="1:20" ht="30" customHeight="1">
      <c r="A86" s="2">
        <f t="shared" si="1"/>
        <v>84</v>
      </c>
      <c r="B86" s="29" t="s">
        <v>1151</v>
      </c>
      <c r="C86" s="1" t="s">
        <v>1150</v>
      </c>
      <c r="D86" s="1" t="s">
        <v>54</v>
      </c>
      <c r="E86" s="2" t="s">
        <v>53</v>
      </c>
      <c r="F86" s="1" t="s">
        <v>9</v>
      </c>
      <c r="G86" s="1" t="s">
        <v>989</v>
      </c>
      <c r="H86" s="1" t="s">
        <v>417</v>
      </c>
      <c r="I86" s="16">
        <v>67</v>
      </c>
      <c r="J86" s="16">
        <v>67</v>
      </c>
      <c r="K86" s="33">
        <v>67</v>
      </c>
      <c r="L86" s="1" t="s">
        <v>1149</v>
      </c>
      <c r="M86" s="2">
        <v>1997</v>
      </c>
      <c r="N86" s="66">
        <v>35641</v>
      </c>
      <c r="O86" s="15" t="s">
        <v>1148</v>
      </c>
      <c r="P86" s="5" t="s">
        <v>1512</v>
      </c>
      <c r="Q86" s="15"/>
      <c r="R86" s="7" t="s">
        <v>48</v>
      </c>
      <c r="S86" s="7" t="s">
        <v>46</v>
      </c>
      <c r="T86" s="1" t="s">
        <v>46</v>
      </c>
    </row>
    <row r="87" spans="1:20" ht="30" customHeight="1">
      <c r="A87" s="2">
        <f t="shared" si="1"/>
        <v>85</v>
      </c>
      <c r="B87" s="27" t="s">
        <v>1147</v>
      </c>
      <c r="C87" s="1" t="s">
        <v>1146</v>
      </c>
      <c r="D87" s="1" t="s">
        <v>54</v>
      </c>
      <c r="E87" s="2" t="s">
        <v>53</v>
      </c>
      <c r="F87" s="1" t="s">
        <v>387</v>
      </c>
      <c r="G87" s="1" t="s">
        <v>1145</v>
      </c>
      <c r="H87" s="1" t="s">
        <v>521</v>
      </c>
      <c r="I87" s="16">
        <v>81</v>
      </c>
      <c r="J87" s="16">
        <v>81</v>
      </c>
      <c r="K87" s="33">
        <v>81</v>
      </c>
      <c r="L87" s="1" t="s">
        <v>1144</v>
      </c>
      <c r="M87" s="2">
        <v>1997</v>
      </c>
      <c r="N87" s="66">
        <v>35633</v>
      </c>
      <c r="O87" s="15" t="s">
        <v>1143</v>
      </c>
      <c r="P87" s="5" t="s">
        <v>1512</v>
      </c>
      <c r="Q87" s="15"/>
      <c r="R87" s="7" t="s">
        <v>48</v>
      </c>
      <c r="S87" s="7" t="s">
        <v>46</v>
      </c>
      <c r="T87" s="1" t="s">
        <v>46</v>
      </c>
    </row>
    <row r="88" spans="1:20" ht="30" customHeight="1">
      <c r="A88" s="2">
        <f t="shared" si="1"/>
        <v>86</v>
      </c>
      <c r="B88" s="29" t="s">
        <v>1142</v>
      </c>
      <c r="C88" s="1" t="s">
        <v>1141</v>
      </c>
      <c r="D88" s="1" t="s">
        <v>81</v>
      </c>
      <c r="E88" s="42" t="s">
        <v>80</v>
      </c>
      <c r="F88" s="15" t="s">
        <v>19</v>
      </c>
      <c r="G88" s="3" t="s">
        <v>1140</v>
      </c>
      <c r="H88" s="1" t="s">
        <v>1140</v>
      </c>
      <c r="I88" s="16">
        <v>11377</v>
      </c>
      <c r="J88" s="16">
        <v>11377</v>
      </c>
      <c r="K88" s="33">
        <v>11377</v>
      </c>
      <c r="L88" s="1" t="s">
        <v>1139</v>
      </c>
      <c r="M88" s="2">
        <v>1997</v>
      </c>
      <c r="N88" s="28">
        <v>35681</v>
      </c>
      <c r="O88" s="15" t="s">
        <v>1138</v>
      </c>
      <c r="P88" s="5" t="s">
        <v>1512</v>
      </c>
      <c r="Q88" s="15"/>
      <c r="R88" s="7" t="s">
        <v>48</v>
      </c>
      <c r="S88" s="7" t="s">
        <v>46</v>
      </c>
      <c r="T88" s="1" t="s">
        <v>46</v>
      </c>
    </row>
    <row r="89" spans="1:20" ht="30" customHeight="1">
      <c r="A89" s="2">
        <f t="shared" si="1"/>
        <v>87</v>
      </c>
      <c r="B89" s="27" t="s">
        <v>1137</v>
      </c>
      <c r="C89" s="1" t="s">
        <v>1136</v>
      </c>
      <c r="D89" s="1" t="s">
        <v>54</v>
      </c>
      <c r="E89" s="2" t="s">
        <v>53</v>
      </c>
      <c r="F89" s="1" t="s">
        <v>15</v>
      </c>
      <c r="G89" s="1" t="s">
        <v>747</v>
      </c>
      <c r="H89" s="1" t="s">
        <v>126</v>
      </c>
      <c r="I89" s="16">
        <v>136</v>
      </c>
      <c r="J89" s="16">
        <v>136</v>
      </c>
      <c r="K89" s="33">
        <v>136</v>
      </c>
      <c r="L89" s="1" t="s">
        <v>1135</v>
      </c>
      <c r="M89" s="2">
        <v>1997</v>
      </c>
      <c r="N89" s="66">
        <v>35776</v>
      </c>
      <c r="O89" s="15" t="s">
        <v>1134</v>
      </c>
      <c r="P89" s="5" t="s">
        <v>1512</v>
      </c>
      <c r="Q89" s="15"/>
      <c r="R89" s="7" t="s">
        <v>48</v>
      </c>
      <c r="S89" s="7" t="s">
        <v>46</v>
      </c>
      <c r="T89" s="1" t="s">
        <v>46</v>
      </c>
    </row>
    <row r="90" spans="1:20" ht="30" customHeight="1">
      <c r="A90" s="2">
        <f t="shared" si="1"/>
        <v>88</v>
      </c>
      <c r="B90" s="29" t="s">
        <v>1133</v>
      </c>
      <c r="C90" s="1" t="s">
        <v>1527</v>
      </c>
      <c r="D90" s="1" t="s">
        <v>1519</v>
      </c>
      <c r="E90" s="2" t="s">
        <v>1132</v>
      </c>
      <c r="F90" s="15" t="s">
        <v>17</v>
      </c>
      <c r="G90" s="1" t="s">
        <v>1131</v>
      </c>
      <c r="H90" s="1" t="s">
        <v>59</v>
      </c>
      <c r="I90" s="16">
        <v>45000</v>
      </c>
      <c r="J90" s="16">
        <v>45000</v>
      </c>
      <c r="K90" s="33">
        <v>45000</v>
      </c>
      <c r="L90" s="1" t="s">
        <v>1130</v>
      </c>
      <c r="M90" s="2">
        <v>1997</v>
      </c>
      <c r="N90" s="45" t="s">
        <v>46</v>
      </c>
      <c r="O90" s="15" t="s">
        <v>124</v>
      </c>
      <c r="P90" s="5" t="s">
        <v>1542</v>
      </c>
      <c r="Q90" s="6"/>
      <c r="R90" s="7" t="s">
        <v>48</v>
      </c>
      <c r="S90" s="7" t="s">
        <v>46</v>
      </c>
      <c r="T90" s="1" t="s">
        <v>46</v>
      </c>
    </row>
    <row r="91" spans="1:20" ht="30" customHeight="1">
      <c r="A91" s="2">
        <f t="shared" si="1"/>
        <v>89</v>
      </c>
      <c r="B91" s="27" t="s">
        <v>1129</v>
      </c>
      <c r="C91" s="1" t="s">
        <v>1128</v>
      </c>
      <c r="D91" s="1" t="s">
        <v>54</v>
      </c>
      <c r="E91" s="2" t="s">
        <v>53</v>
      </c>
      <c r="F91" s="1" t="s">
        <v>9</v>
      </c>
      <c r="G91" s="1" t="s">
        <v>1127</v>
      </c>
      <c r="H91" s="1" t="s">
        <v>1126</v>
      </c>
      <c r="I91" s="16">
        <v>1243</v>
      </c>
      <c r="J91" s="16">
        <v>1243</v>
      </c>
      <c r="K91" s="33">
        <v>1243</v>
      </c>
      <c r="L91" s="1" t="s">
        <v>1125</v>
      </c>
      <c r="M91" s="2">
        <v>1998</v>
      </c>
      <c r="N91" s="66">
        <v>36081</v>
      </c>
      <c r="O91" s="15" t="s">
        <v>1124</v>
      </c>
      <c r="P91" s="5" t="s">
        <v>1512</v>
      </c>
      <c r="Q91" s="15"/>
      <c r="R91" s="7" t="s">
        <v>48</v>
      </c>
      <c r="S91" s="7" t="s">
        <v>46</v>
      </c>
      <c r="T91" s="1" t="s">
        <v>46</v>
      </c>
    </row>
    <row r="92" spans="1:20" ht="40.5" customHeight="1">
      <c r="A92" s="2">
        <f t="shared" si="1"/>
        <v>90</v>
      </c>
      <c r="B92" s="29" t="s">
        <v>1123</v>
      </c>
      <c r="C92" s="1" t="s">
        <v>1122</v>
      </c>
      <c r="D92" s="1" t="s">
        <v>81</v>
      </c>
      <c r="E92" s="42" t="s">
        <v>80</v>
      </c>
      <c r="F92" s="15" t="s">
        <v>19</v>
      </c>
      <c r="G92" s="3" t="s">
        <v>229</v>
      </c>
      <c r="H92" s="1" t="s">
        <v>229</v>
      </c>
      <c r="I92" s="16">
        <v>5615.43</v>
      </c>
      <c r="J92" s="16">
        <v>5615.43</v>
      </c>
      <c r="K92" s="16">
        <v>5615.43</v>
      </c>
      <c r="L92" s="1" t="s">
        <v>1545</v>
      </c>
      <c r="M92" s="2">
        <v>1998</v>
      </c>
      <c r="N92" s="28">
        <v>36040</v>
      </c>
      <c r="O92" s="15" t="s">
        <v>1121</v>
      </c>
      <c r="P92" s="5" t="s">
        <v>1512</v>
      </c>
      <c r="Q92" s="15"/>
      <c r="R92" s="7" t="s">
        <v>48</v>
      </c>
      <c r="S92" s="7" t="s">
        <v>46</v>
      </c>
      <c r="T92" s="1" t="s">
        <v>46</v>
      </c>
    </row>
    <row r="93" spans="1:20" ht="38.25" customHeight="1">
      <c r="A93" s="2">
        <f t="shared" si="1"/>
        <v>91</v>
      </c>
      <c r="B93" s="27" t="s">
        <v>1120</v>
      </c>
      <c r="C93" s="1" t="s">
        <v>1119</v>
      </c>
      <c r="D93" s="1" t="s">
        <v>876</v>
      </c>
      <c r="E93" s="2" t="s">
        <v>128</v>
      </c>
      <c r="F93" s="1" t="s">
        <v>387</v>
      </c>
      <c r="G93" s="1" t="s">
        <v>1118</v>
      </c>
      <c r="H93" s="1" t="s">
        <v>1117</v>
      </c>
      <c r="I93" s="16">
        <v>2012</v>
      </c>
      <c r="J93" s="16">
        <v>2012</v>
      </c>
      <c r="K93" s="33">
        <v>2012</v>
      </c>
      <c r="L93" s="1" t="s">
        <v>1113</v>
      </c>
      <c r="M93" s="2">
        <v>1998</v>
      </c>
      <c r="N93" s="45" t="s">
        <v>46</v>
      </c>
      <c r="O93" s="15" t="s">
        <v>1116</v>
      </c>
      <c r="P93" s="5" t="s">
        <v>1115</v>
      </c>
      <c r="Q93" s="15" t="s">
        <v>1513</v>
      </c>
      <c r="R93" s="49" t="s">
        <v>347</v>
      </c>
      <c r="S93" s="7" t="s">
        <v>470</v>
      </c>
      <c r="T93" s="1" t="s">
        <v>1114</v>
      </c>
    </row>
    <row r="94" spans="1:20" ht="30" customHeight="1">
      <c r="A94" s="2">
        <f t="shared" si="1"/>
        <v>92</v>
      </c>
      <c r="B94" s="29" t="s">
        <v>1112</v>
      </c>
      <c r="C94" s="1" t="s">
        <v>1111</v>
      </c>
      <c r="D94" s="1" t="s">
        <v>54</v>
      </c>
      <c r="E94" s="2" t="s">
        <v>53</v>
      </c>
      <c r="F94" s="1" t="s">
        <v>61</v>
      </c>
      <c r="G94" s="1" t="s">
        <v>1091</v>
      </c>
      <c r="H94" s="1" t="s">
        <v>102</v>
      </c>
      <c r="I94" s="16">
        <v>1366</v>
      </c>
      <c r="J94" s="16">
        <v>1366</v>
      </c>
      <c r="K94" s="33">
        <v>1366</v>
      </c>
      <c r="L94" s="1" t="s">
        <v>1108</v>
      </c>
      <c r="M94" s="2">
        <v>1999</v>
      </c>
      <c r="N94" s="66">
        <v>36356</v>
      </c>
      <c r="O94" s="15" t="s">
        <v>1110</v>
      </c>
      <c r="P94" s="5" t="s">
        <v>1512</v>
      </c>
      <c r="Q94" s="15"/>
      <c r="R94" s="49" t="s">
        <v>347</v>
      </c>
      <c r="S94" s="7" t="s">
        <v>470</v>
      </c>
      <c r="T94" s="1" t="s">
        <v>1109</v>
      </c>
    </row>
    <row r="95" spans="1:20" ht="30" customHeight="1">
      <c r="A95" s="2">
        <f t="shared" si="1"/>
        <v>93</v>
      </c>
      <c r="B95" s="27" t="s">
        <v>1107</v>
      </c>
      <c r="C95" s="1" t="s">
        <v>1106</v>
      </c>
      <c r="D95" s="1" t="s">
        <v>54</v>
      </c>
      <c r="E95" s="2" t="s">
        <v>53</v>
      </c>
      <c r="F95" s="15" t="s">
        <v>52</v>
      </c>
      <c r="G95" s="1" t="s">
        <v>368</v>
      </c>
      <c r="H95" s="1" t="s">
        <v>50</v>
      </c>
      <c r="I95" s="16">
        <v>205.6</v>
      </c>
      <c r="J95" s="24">
        <v>0</v>
      </c>
      <c r="K95" s="33">
        <v>205.6</v>
      </c>
      <c r="L95" s="1" t="s">
        <v>1105</v>
      </c>
      <c r="M95" s="2">
        <v>1999</v>
      </c>
      <c r="N95" s="66" t="s">
        <v>626</v>
      </c>
      <c r="O95" s="15" t="s">
        <v>1104</v>
      </c>
      <c r="P95" s="5" t="s">
        <v>1512</v>
      </c>
      <c r="Q95" s="15"/>
      <c r="R95" s="7" t="s">
        <v>48</v>
      </c>
      <c r="S95" s="7" t="s">
        <v>46</v>
      </c>
      <c r="T95" s="1" t="s">
        <v>46</v>
      </c>
    </row>
    <row r="96" spans="1:20" ht="38.25" customHeight="1">
      <c r="A96" s="2">
        <f t="shared" si="1"/>
        <v>94</v>
      </c>
      <c r="B96" s="29" t="s">
        <v>1103</v>
      </c>
      <c r="C96" s="1" t="s">
        <v>1102</v>
      </c>
      <c r="D96" s="1" t="s">
        <v>1101</v>
      </c>
      <c r="E96" s="42" t="s">
        <v>80</v>
      </c>
      <c r="F96" s="1" t="s">
        <v>387</v>
      </c>
      <c r="G96" s="3" t="s">
        <v>1100</v>
      </c>
      <c r="H96" s="1" t="s">
        <v>385</v>
      </c>
      <c r="I96" s="16">
        <v>2673</v>
      </c>
      <c r="J96" s="16">
        <v>2673</v>
      </c>
      <c r="K96" s="33">
        <v>2673</v>
      </c>
      <c r="L96" s="1" t="s">
        <v>1099</v>
      </c>
      <c r="M96" s="2">
        <v>1999</v>
      </c>
      <c r="N96" s="45" t="s">
        <v>46</v>
      </c>
      <c r="O96" s="15" t="s">
        <v>124</v>
      </c>
      <c r="P96" s="5" t="s">
        <v>1542</v>
      </c>
      <c r="Q96" s="6"/>
      <c r="R96" s="49" t="s">
        <v>347</v>
      </c>
      <c r="S96" s="7" t="s">
        <v>656</v>
      </c>
      <c r="T96" s="1" t="s">
        <v>1098</v>
      </c>
    </row>
    <row r="97" spans="1:20" ht="30" customHeight="1">
      <c r="A97" s="2">
        <f t="shared" si="1"/>
        <v>95</v>
      </c>
      <c r="B97" s="27" t="s">
        <v>1097</v>
      </c>
      <c r="C97" s="1" t="s">
        <v>1096</v>
      </c>
      <c r="D97" s="1" t="s">
        <v>81</v>
      </c>
      <c r="E97" s="42" t="s">
        <v>80</v>
      </c>
      <c r="F97" s="15" t="s">
        <v>52</v>
      </c>
      <c r="G97" s="3" t="s">
        <v>319</v>
      </c>
      <c r="H97" s="1" t="s">
        <v>240</v>
      </c>
      <c r="I97" s="16">
        <v>1706.25</v>
      </c>
      <c r="J97" s="16">
        <v>1706.25</v>
      </c>
      <c r="K97" s="33">
        <v>1706.25</v>
      </c>
      <c r="L97" s="1" t="s">
        <v>1095</v>
      </c>
      <c r="M97" s="2">
        <v>2000</v>
      </c>
      <c r="N97" s="28">
        <v>36600</v>
      </c>
      <c r="O97" s="15" t="s">
        <v>1094</v>
      </c>
      <c r="P97" s="5" t="s">
        <v>1512</v>
      </c>
      <c r="Q97" s="15"/>
      <c r="R97" s="7" t="s">
        <v>48</v>
      </c>
      <c r="S97" s="7" t="s">
        <v>46</v>
      </c>
      <c r="T97" s="1" t="s">
        <v>46</v>
      </c>
    </row>
    <row r="98" spans="1:20" ht="30" customHeight="1">
      <c r="A98" s="2">
        <f t="shared" si="1"/>
        <v>96</v>
      </c>
      <c r="B98" s="29" t="s">
        <v>1093</v>
      </c>
      <c r="C98" s="1" t="s">
        <v>1092</v>
      </c>
      <c r="D98" s="1" t="s">
        <v>54</v>
      </c>
      <c r="E98" s="2" t="s">
        <v>53</v>
      </c>
      <c r="F98" s="1" t="s">
        <v>61</v>
      </c>
      <c r="G98" s="1" t="s">
        <v>1091</v>
      </c>
      <c r="H98" s="1" t="s">
        <v>102</v>
      </c>
      <c r="I98" s="16">
        <v>685</v>
      </c>
      <c r="J98" s="16">
        <v>685</v>
      </c>
      <c r="K98" s="33">
        <v>685</v>
      </c>
      <c r="L98" s="1" t="s">
        <v>1090</v>
      </c>
      <c r="M98" s="2">
        <v>2000</v>
      </c>
      <c r="N98" s="66">
        <v>36847</v>
      </c>
      <c r="O98" s="15" t="s">
        <v>1089</v>
      </c>
      <c r="P98" s="5" t="s">
        <v>1512</v>
      </c>
      <c r="Q98" s="67"/>
      <c r="R98" s="7" t="s">
        <v>48</v>
      </c>
      <c r="S98" s="7" t="s">
        <v>46</v>
      </c>
      <c r="T98" s="1" t="s">
        <v>46</v>
      </c>
    </row>
    <row r="99" spans="1:20" ht="30" customHeight="1">
      <c r="A99" s="2">
        <f t="shared" si="1"/>
        <v>97</v>
      </c>
      <c r="B99" s="27" t="s">
        <v>1088</v>
      </c>
      <c r="C99" s="1" t="s">
        <v>104</v>
      </c>
      <c r="D99" s="1" t="s">
        <v>54</v>
      </c>
      <c r="E99" s="2" t="s">
        <v>53</v>
      </c>
      <c r="F99" s="1" t="s">
        <v>387</v>
      </c>
      <c r="G99" s="1" t="s">
        <v>522</v>
      </c>
      <c r="H99" s="1" t="s">
        <v>521</v>
      </c>
      <c r="I99" s="16">
        <v>475</v>
      </c>
      <c r="J99" s="16">
        <v>475</v>
      </c>
      <c r="K99" s="33">
        <v>475</v>
      </c>
      <c r="L99" s="1" t="s">
        <v>1087</v>
      </c>
      <c r="M99" s="2">
        <v>2000</v>
      </c>
      <c r="N99" s="66">
        <v>36626</v>
      </c>
      <c r="O99" s="15" t="s">
        <v>1086</v>
      </c>
      <c r="P99" s="5" t="s">
        <v>1512</v>
      </c>
      <c r="Q99" s="15"/>
      <c r="R99" s="49" t="s">
        <v>347</v>
      </c>
      <c r="S99" s="7" t="s">
        <v>470</v>
      </c>
      <c r="T99" s="1" t="s">
        <v>1085</v>
      </c>
    </row>
    <row r="100" spans="1:20" ht="30" customHeight="1">
      <c r="A100" s="2">
        <f t="shared" si="1"/>
        <v>98</v>
      </c>
      <c r="B100" s="29" t="s">
        <v>1084</v>
      </c>
      <c r="C100" s="1" t="s">
        <v>1083</v>
      </c>
      <c r="D100" s="1" t="s">
        <v>54</v>
      </c>
      <c r="E100" s="2" t="s">
        <v>53</v>
      </c>
      <c r="F100" s="1" t="s">
        <v>9</v>
      </c>
      <c r="G100" s="1" t="s">
        <v>1082</v>
      </c>
      <c r="H100" s="1" t="s">
        <v>478</v>
      </c>
      <c r="I100" s="16">
        <v>180</v>
      </c>
      <c r="J100" s="16">
        <v>180</v>
      </c>
      <c r="K100" s="33">
        <v>180</v>
      </c>
      <c r="L100" s="1" t="s">
        <v>1081</v>
      </c>
      <c r="M100" s="2">
        <v>2001</v>
      </c>
      <c r="N100" s="66">
        <v>37076</v>
      </c>
      <c r="O100" s="15" t="s">
        <v>1080</v>
      </c>
      <c r="P100" s="5" t="s">
        <v>1512</v>
      </c>
      <c r="Q100" s="15"/>
      <c r="R100" s="7" t="s">
        <v>48</v>
      </c>
      <c r="S100" s="7" t="s">
        <v>46</v>
      </c>
      <c r="T100" s="1" t="s">
        <v>46</v>
      </c>
    </row>
    <row r="101" spans="1:20" ht="30" customHeight="1">
      <c r="A101" s="2">
        <f t="shared" si="1"/>
        <v>99</v>
      </c>
      <c r="B101" s="27" t="s">
        <v>1079</v>
      </c>
      <c r="C101" s="1" t="s">
        <v>1078</v>
      </c>
      <c r="D101" s="1" t="s">
        <v>54</v>
      </c>
      <c r="E101" s="2" t="s">
        <v>53</v>
      </c>
      <c r="F101" s="1" t="s">
        <v>61</v>
      </c>
      <c r="G101" s="1" t="s">
        <v>146</v>
      </c>
      <c r="H101" s="1" t="s">
        <v>66</v>
      </c>
      <c r="I101" s="16">
        <v>585</v>
      </c>
      <c r="J101" s="16">
        <v>585</v>
      </c>
      <c r="K101" s="33">
        <v>585</v>
      </c>
      <c r="L101" s="1" t="s">
        <v>1077</v>
      </c>
      <c r="M101" s="2">
        <v>2001</v>
      </c>
      <c r="N101" s="66">
        <v>37210</v>
      </c>
      <c r="O101" s="15" t="s">
        <v>1076</v>
      </c>
      <c r="P101" s="5" t="s">
        <v>1512</v>
      </c>
      <c r="Q101" s="15"/>
      <c r="R101" s="7" t="s">
        <v>48</v>
      </c>
      <c r="S101" s="7" t="s">
        <v>46</v>
      </c>
      <c r="T101" s="1" t="s">
        <v>46</v>
      </c>
    </row>
    <row r="102" spans="1:20" ht="30" customHeight="1">
      <c r="A102" s="2">
        <f t="shared" si="1"/>
        <v>100</v>
      </c>
      <c r="B102" s="29" t="s">
        <v>1075</v>
      </c>
      <c r="C102" s="1" t="s">
        <v>1074</v>
      </c>
      <c r="D102" s="1" t="s">
        <v>54</v>
      </c>
      <c r="E102" s="2" t="s">
        <v>53</v>
      </c>
      <c r="F102" s="1" t="s">
        <v>61</v>
      </c>
      <c r="G102" s="1" t="s">
        <v>208</v>
      </c>
      <c r="H102" s="1" t="s">
        <v>102</v>
      </c>
      <c r="I102" s="16">
        <v>976.5</v>
      </c>
      <c r="J102" s="16">
        <v>976.5</v>
      </c>
      <c r="K102" s="33">
        <v>976.5</v>
      </c>
      <c r="L102" s="1" t="s">
        <v>1073</v>
      </c>
      <c r="M102" s="2">
        <v>2001</v>
      </c>
      <c r="N102" s="66">
        <v>37089</v>
      </c>
      <c r="O102" s="15" t="s">
        <v>1052</v>
      </c>
      <c r="P102" s="5" t="s">
        <v>1512</v>
      </c>
      <c r="Q102" s="15"/>
      <c r="R102" s="7" t="s">
        <v>48</v>
      </c>
      <c r="S102" s="7" t="s">
        <v>46</v>
      </c>
      <c r="T102" s="1" t="s">
        <v>46</v>
      </c>
    </row>
    <row r="103" spans="1:20" ht="30" customHeight="1">
      <c r="A103" s="2">
        <f t="shared" si="1"/>
        <v>101</v>
      </c>
      <c r="B103" s="27" t="s">
        <v>1072</v>
      </c>
      <c r="C103" s="1" t="s">
        <v>1071</v>
      </c>
      <c r="D103" s="1" t="s">
        <v>54</v>
      </c>
      <c r="E103" s="2" t="s">
        <v>53</v>
      </c>
      <c r="F103" s="1" t="s">
        <v>9</v>
      </c>
      <c r="G103" s="1" t="s">
        <v>1026</v>
      </c>
      <c r="H103" s="1" t="s">
        <v>134</v>
      </c>
      <c r="I103" s="16">
        <v>76.709999999999994</v>
      </c>
      <c r="J103" s="24">
        <v>0</v>
      </c>
      <c r="K103" s="33">
        <v>76.709999999999994</v>
      </c>
      <c r="L103" s="1" t="s">
        <v>1070</v>
      </c>
      <c r="M103" s="2">
        <v>2001</v>
      </c>
      <c r="N103" s="66">
        <v>37095</v>
      </c>
      <c r="O103" s="15" t="s">
        <v>1056</v>
      </c>
      <c r="P103" s="5" t="s">
        <v>1512</v>
      </c>
      <c r="Q103" s="15"/>
      <c r="R103" s="7" t="s">
        <v>48</v>
      </c>
      <c r="S103" s="7" t="s">
        <v>46</v>
      </c>
      <c r="T103" s="1" t="s">
        <v>46</v>
      </c>
    </row>
    <row r="104" spans="1:20" ht="30" customHeight="1">
      <c r="A104" s="2">
        <f t="shared" si="1"/>
        <v>102</v>
      </c>
      <c r="B104" s="29" t="s">
        <v>1069</v>
      </c>
      <c r="C104" s="1" t="s">
        <v>1068</v>
      </c>
      <c r="D104" s="1" t="s">
        <v>54</v>
      </c>
      <c r="E104" s="2" t="s">
        <v>53</v>
      </c>
      <c r="F104" s="1" t="s">
        <v>61</v>
      </c>
      <c r="G104" s="1" t="s">
        <v>146</v>
      </c>
      <c r="H104" s="1" t="s">
        <v>66</v>
      </c>
      <c r="I104" s="16">
        <v>22.4</v>
      </c>
      <c r="J104" s="16">
        <v>22.4</v>
      </c>
      <c r="K104" s="33">
        <v>22.4</v>
      </c>
      <c r="L104" s="1" t="s">
        <v>1067</v>
      </c>
      <c r="M104" s="2">
        <v>2001</v>
      </c>
      <c r="N104" s="66">
        <v>37210</v>
      </c>
      <c r="O104" s="15" t="s">
        <v>1066</v>
      </c>
      <c r="P104" s="5" t="s">
        <v>1512</v>
      </c>
      <c r="Q104" s="15"/>
      <c r="R104" s="49" t="s">
        <v>347</v>
      </c>
      <c r="S104" s="7" t="s">
        <v>470</v>
      </c>
      <c r="T104" s="1" t="s">
        <v>1065</v>
      </c>
    </row>
    <row r="105" spans="1:20" ht="30" customHeight="1">
      <c r="A105" s="2">
        <f t="shared" si="1"/>
        <v>103</v>
      </c>
      <c r="B105" s="27" t="s">
        <v>1064</v>
      </c>
      <c r="C105" s="1" t="s">
        <v>1063</v>
      </c>
      <c r="D105" s="1" t="s">
        <v>54</v>
      </c>
      <c r="E105" s="2" t="s">
        <v>53</v>
      </c>
      <c r="F105" s="15" t="s">
        <v>52</v>
      </c>
      <c r="G105" s="1" t="s">
        <v>1062</v>
      </c>
      <c r="H105" s="1" t="s">
        <v>240</v>
      </c>
      <c r="I105" s="16">
        <v>227.3</v>
      </c>
      <c r="J105" s="16">
        <v>227.3</v>
      </c>
      <c r="K105" s="33">
        <v>227.3</v>
      </c>
      <c r="L105" s="1" t="s">
        <v>1061</v>
      </c>
      <c r="M105" s="2">
        <v>2001</v>
      </c>
      <c r="N105" s="66">
        <v>37089</v>
      </c>
      <c r="O105" s="15" t="s">
        <v>1060</v>
      </c>
      <c r="P105" s="5" t="s">
        <v>1512</v>
      </c>
      <c r="Q105" s="15"/>
      <c r="R105" s="7" t="s">
        <v>48</v>
      </c>
      <c r="S105" s="7" t="s">
        <v>46</v>
      </c>
      <c r="T105" s="1" t="s">
        <v>46</v>
      </c>
    </row>
    <row r="106" spans="1:20" ht="30" customHeight="1">
      <c r="A106" s="2">
        <f t="shared" si="1"/>
        <v>104</v>
      </c>
      <c r="B106" s="29" t="s">
        <v>1059</v>
      </c>
      <c r="C106" s="1" t="s">
        <v>1058</v>
      </c>
      <c r="D106" s="1" t="s">
        <v>54</v>
      </c>
      <c r="E106" s="2" t="s">
        <v>53</v>
      </c>
      <c r="F106" s="1" t="s">
        <v>9</v>
      </c>
      <c r="G106" s="1" t="s">
        <v>1026</v>
      </c>
      <c r="H106" s="1" t="s">
        <v>134</v>
      </c>
      <c r="I106" s="16">
        <v>418.01</v>
      </c>
      <c r="J106" s="24">
        <v>0</v>
      </c>
      <c r="K106" s="33">
        <v>418.01</v>
      </c>
      <c r="L106" s="1" t="s">
        <v>1057</v>
      </c>
      <c r="M106" s="2">
        <v>2001</v>
      </c>
      <c r="N106" s="66">
        <v>37089</v>
      </c>
      <c r="O106" s="15" t="s">
        <v>1056</v>
      </c>
      <c r="P106" s="5" t="s">
        <v>1512</v>
      </c>
      <c r="Q106" s="15"/>
      <c r="R106" s="7" t="s">
        <v>48</v>
      </c>
      <c r="S106" s="7" t="s">
        <v>46</v>
      </c>
      <c r="T106" s="1" t="s">
        <v>46</v>
      </c>
    </row>
    <row r="107" spans="1:20" ht="30" customHeight="1">
      <c r="A107" s="2">
        <f t="shared" si="1"/>
        <v>105</v>
      </c>
      <c r="B107" s="27" t="s">
        <v>1055</v>
      </c>
      <c r="C107" s="1" t="s">
        <v>1054</v>
      </c>
      <c r="D107" s="1" t="s">
        <v>54</v>
      </c>
      <c r="E107" s="2" t="s">
        <v>53</v>
      </c>
      <c r="F107" s="1" t="s">
        <v>61</v>
      </c>
      <c r="G107" s="1" t="s">
        <v>208</v>
      </c>
      <c r="H107" s="1" t="s">
        <v>102</v>
      </c>
      <c r="I107" s="16">
        <v>451</v>
      </c>
      <c r="J107" s="16">
        <v>451</v>
      </c>
      <c r="K107" s="33">
        <v>451</v>
      </c>
      <c r="L107" s="1" t="s">
        <v>1053</v>
      </c>
      <c r="M107" s="2">
        <v>2001</v>
      </c>
      <c r="N107" s="66">
        <v>37089</v>
      </c>
      <c r="O107" s="15" t="s">
        <v>1052</v>
      </c>
      <c r="P107" s="5" t="s">
        <v>1512</v>
      </c>
      <c r="Q107" s="15"/>
      <c r="R107" s="49" t="s">
        <v>347</v>
      </c>
      <c r="S107" s="7" t="s">
        <v>470</v>
      </c>
      <c r="T107" s="1" t="s">
        <v>1051</v>
      </c>
    </row>
    <row r="108" spans="1:20" ht="30" customHeight="1">
      <c r="A108" s="2">
        <f t="shared" si="1"/>
        <v>106</v>
      </c>
      <c r="B108" s="29" t="s">
        <v>1050</v>
      </c>
      <c r="C108" s="1" t="s">
        <v>1049</v>
      </c>
      <c r="D108" s="1" t="s">
        <v>54</v>
      </c>
      <c r="E108" s="2" t="s">
        <v>53</v>
      </c>
      <c r="F108" s="1" t="s">
        <v>61</v>
      </c>
      <c r="G108" s="1" t="s">
        <v>67</v>
      </c>
      <c r="H108" s="1" t="s">
        <v>66</v>
      </c>
      <c r="I108" s="16">
        <v>34</v>
      </c>
      <c r="J108" s="16">
        <v>34</v>
      </c>
      <c r="K108" s="33">
        <v>34</v>
      </c>
      <c r="L108" s="1" t="s">
        <v>1048</v>
      </c>
      <c r="M108" s="2">
        <v>2001</v>
      </c>
      <c r="N108" s="66">
        <v>37210</v>
      </c>
      <c r="O108" s="15" t="s">
        <v>1047</v>
      </c>
      <c r="P108" s="5" t="s">
        <v>1512</v>
      </c>
      <c r="Q108" s="15"/>
      <c r="R108" s="7" t="s">
        <v>48</v>
      </c>
      <c r="S108" s="7" t="s">
        <v>46</v>
      </c>
      <c r="T108" s="1" t="s">
        <v>46</v>
      </c>
    </row>
    <row r="109" spans="1:20" ht="30" customHeight="1">
      <c r="A109" s="2">
        <f t="shared" si="1"/>
        <v>107</v>
      </c>
      <c r="B109" s="27" t="s">
        <v>1046</v>
      </c>
      <c r="C109" s="1" t="s">
        <v>1045</v>
      </c>
      <c r="D109" s="1" t="s">
        <v>81</v>
      </c>
      <c r="E109" s="42" t="s">
        <v>80</v>
      </c>
      <c r="F109" s="15" t="s">
        <v>17</v>
      </c>
      <c r="G109" s="3" t="s">
        <v>1044</v>
      </c>
      <c r="H109" s="1" t="s">
        <v>59</v>
      </c>
      <c r="I109" s="16">
        <v>39</v>
      </c>
      <c r="J109" s="16">
        <v>39</v>
      </c>
      <c r="K109" s="33">
        <v>39</v>
      </c>
      <c r="L109" s="1" t="s">
        <v>1043</v>
      </c>
      <c r="M109" s="2">
        <v>2001</v>
      </c>
      <c r="N109" s="66">
        <v>37007</v>
      </c>
      <c r="O109" s="15" t="s">
        <v>1042</v>
      </c>
      <c r="P109" s="5" t="s">
        <v>1512</v>
      </c>
      <c r="Q109" s="15"/>
      <c r="R109" s="49" t="s">
        <v>347</v>
      </c>
      <c r="S109" s="7" t="s">
        <v>470</v>
      </c>
      <c r="T109" s="1" t="s">
        <v>1041</v>
      </c>
    </row>
    <row r="110" spans="1:20" ht="30" customHeight="1">
      <c r="A110" s="2">
        <f t="shared" si="1"/>
        <v>108</v>
      </c>
      <c r="B110" s="29" t="s">
        <v>1040</v>
      </c>
      <c r="C110" s="1" t="s">
        <v>1039</v>
      </c>
      <c r="D110" s="1" t="s">
        <v>54</v>
      </c>
      <c r="E110" s="2" t="s">
        <v>53</v>
      </c>
      <c r="F110" s="1" t="s">
        <v>9</v>
      </c>
      <c r="G110" s="1" t="s">
        <v>1021</v>
      </c>
      <c r="H110" s="1" t="s">
        <v>134</v>
      </c>
      <c r="I110" s="16">
        <v>30.5</v>
      </c>
      <c r="J110" s="16">
        <v>30.5</v>
      </c>
      <c r="K110" s="33">
        <v>30.5</v>
      </c>
      <c r="L110" s="1" t="s">
        <v>1038</v>
      </c>
      <c r="M110" s="2">
        <v>2001</v>
      </c>
      <c r="N110" s="66">
        <v>37007</v>
      </c>
      <c r="O110" s="15" t="s">
        <v>1008</v>
      </c>
      <c r="P110" s="5" t="s">
        <v>1512</v>
      </c>
      <c r="Q110" s="15"/>
      <c r="R110" s="7" t="s">
        <v>48</v>
      </c>
      <c r="S110" s="7" t="s">
        <v>46</v>
      </c>
      <c r="T110" s="1" t="s">
        <v>46</v>
      </c>
    </row>
    <row r="111" spans="1:20" ht="30" customHeight="1">
      <c r="A111" s="2">
        <f t="shared" si="1"/>
        <v>109</v>
      </c>
      <c r="B111" s="27" t="s">
        <v>1037</v>
      </c>
      <c r="C111" s="1" t="s">
        <v>1036</v>
      </c>
      <c r="D111" s="1" t="s">
        <v>54</v>
      </c>
      <c r="E111" s="2" t="s">
        <v>53</v>
      </c>
      <c r="F111" s="1" t="s">
        <v>9</v>
      </c>
      <c r="G111" s="1" t="s">
        <v>1035</v>
      </c>
      <c r="H111" s="1" t="s">
        <v>134</v>
      </c>
      <c r="I111" s="16">
        <v>609.20000000000005</v>
      </c>
      <c r="J111" s="24">
        <v>0</v>
      </c>
      <c r="K111" s="33">
        <v>609.20000000000005</v>
      </c>
      <c r="L111" s="1" t="s">
        <v>1034</v>
      </c>
      <c r="M111" s="2">
        <v>2001</v>
      </c>
      <c r="N111" s="66">
        <v>37089</v>
      </c>
      <c r="O111" s="15" t="s">
        <v>1033</v>
      </c>
      <c r="P111" s="5" t="s">
        <v>1512</v>
      </c>
      <c r="Q111" s="15"/>
      <c r="R111" s="7" t="s">
        <v>48</v>
      </c>
      <c r="S111" s="7" t="s">
        <v>46</v>
      </c>
      <c r="T111" s="1" t="s">
        <v>46</v>
      </c>
    </row>
    <row r="112" spans="1:20" ht="30" customHeight="1">
      <c r="A112" s="2">
        <f t="shared" si="1"/>
        <v>110</v>
      </c>
      <c r="B112" s="29" t="s">
        <v>1032</v>
      </c>
      <c r="C112" s="1" t="s">
        <v>1031</v>
      </c>
      <c r="D112" s="1" t="s">
        <v>54</v>
      </c>
      <c r="E112" s="2" t="s">
        <v>53</v>
      </c>
      <c r="F112" s="1" t="s">
        <v>9</v>
      </c>
      <c r="G112" s="1" t="s">
        <v>1021</v>
      </c>
      <c r="H112" s="1" t="s">
        <v>134</v>
      </c>
      <c r="I112" s="16">
        <v>45</v>
      </c>
      <c r="J112" s="24">
        <v>0</v>
      </c>
      <c r="K112" s="33">
        <v>45</v>
      </c>
      <c r="L112" s="1" t="s">
        <v>1030</v>
      </c>
      <c r="M112" s="2">
        <v>2001</v>
      </c>
      <c r="N112" s="66">
        <v>37076</v>
      </c>
      <c r="O112" s="15" t="s">
        <v>1029</v>
      </c>
      <c r="P112" s="5" t="s">
        <v>1512</v>
      </c>
      <c r="Q112" s="15"/>
      <c r="R112" s="7" t="s">
        <v>48</v>
      </c>
      <c r="S112" s="7" t="s">
        <v>46</v>
      </c>
      <c r="T112" s="1" t="s">
        <v>46</v>
      </c>
    </row>
    <row r="113" spans="1:20" ht="30" customHeight="1">
      <c r="A113" s="2">
        <f t="shared" si="1"/>
        <v>111</v>
      </c>
      <c r="B113" s="27" t="s">
        <v>1028</v>
      </c>
      <c r="C113" s="1" t="s">
        <v>1027</v>
      </c>
      <c r="D113" s="1" t="s">
        <v>54</v>
      </c>
      <c r="E113" s="2" t="s">
        <v>53</v>
      </c>
      <c r="F113" s="1" t="s">
        <v>9</v>
      </c>
      <c r="G113" s="1" t="s">
        <v>1026</v>
      </c>
      <c r="H113" s="1" t="s">
        <v>134</v>
      </c>
      <c r="I113" s="16">
        <v>781.8</v>
      </c>
      <c r="J113" s="24">
        <v>0</v>
      </c>
      <c r="K113" s="33">
        <v>781.8</v>
      </c>
      <c r="L113" s="1" t="s">
        <v>1025</v>
      </c>
      <c r="M113" s="2">
        <v>2001</v>
      </c>
      <c r="N113" s="66">
        <v>37089</v>
      </c>
      <c r="O113" s="15" t="s">
        <v>1024</v>
      </c>
      <c r="P113" s="5" t="s">
        <v>1512</v>
      </c>
      <c r="Q113" s="15"/>
      <c r="R113" s="7" t="s">
        <v>48</v>
      </c>
      <c r="S113" s="7" t="s">
        <v>46</v>
      </c>
      <c r="T113" s="1" t="s">
        <v>46</v>
      </c>
    </row>
    <row r="114" spans="1:20" ht="30" customHeight="1">
      <c r="A114" s="2">
        <f t="shared" si="1"/>
        <v>112</v>
      </c>
      <c r="B114" s="29" t="s">
        <v>1023</v>
      </c>
      <c r="C114" s="1" t="s">
        <v>1022</v>
      </c>
      <c r="D114" s="1" t="s">
        <v>54</v>
      </c>
      <c r="E114" s="2" t="s">
        <v>53</v>
      </c>
      <c r="F114" s="1" t="s">
        <v>9</v>
      </c>
      <c r="G114" s="1" t="s">
        <v>1021</v>
      </c>
      <c r="H114" s="1" t="s">
        <v>134</v>
      </c>
      <c r="I114" s="16">
        <v>112.5</v>
      </c>
      <c r="J114" s="16">
        <v>112.5</v>
      </c>
      <c r="K114" s="33">
        <v>112.5</v>
      </c>
      <c r="L114" s="1" t="s">
        <v>1020</v>
      </c>
      <c r="M114" s="2">
        <v>2001</v>
      </c>
      <c r="N114" s="66">
        <v>37076</v>
      </c>
      <c r="O114" s="15" t="s">
        <v>1019</v>
      </c>
      <c r="P114" s="5" t="s">
        <v>1512</v>
      </c>
      <c r="Q114" s="15"/>
      <c r="R114" s="7" t="s">
        <v>48</v>
      </c>
      <c r="S114" s="7" t="s">
        <v>46</v>
      </c>
      <c r="T114" s="1" t="s">
        <v>46</v>
      </c>
    </row>
    <row r="115" spans="1:20" ht="30" customHeight="1">
      <c r="A115" s="2">
        <f t="shared" si="1"/>
        <v>113</v>
      </c>
      <c r="B115" s="27" t="s">
        <v>1018</v>
      </c>
      <c r="C115" s="1" t="s">
        <v>1017</v>
      </c>
      <c r="D115" s="1" t="s">
        <v>54</v>
      </c>
      <c r="E115" s="2" t="s">
        <v>53</v>
      </c>
      <c r="F115" s="15" t="s">
        <v>19</v>
      </c>
      <c r="G115" s="1" t="s">
        <v>1016</v>
      </c>
      <c r="H115" s="1" t="s">
        <v>78</v>
      </c>
      <c r="I115" s="16">
        <v>450</v>
      </c>
      <c r="J115" s="16">
        <v>450</v>
      </c>
      <c r="K115" s="33">
        <v>450</v>
      </c>
      <c r="L115" s="1" t="s">
        <v>1015</v>
      </c>
      <c r="M115" s="2">
        <v>2001</v>
      </c>
      <c r="N115" s="66">
        <v>37064</v>
      </c>
      <c r="O115" s="15" t="s">
        <v>1014</v>
      </c>
      <c r="P115" s="5" t="s">
        <v>1512</v>
      </c>
      <c r="Q115" s="15"/>
      <c r="R115" s="49" t="s">
        <v>347</v>
      </c>
      <c r="S115" s="7" t="s">
        <v>470</v>
      </c>
      <c r="T115" s="1" t="s">
        <v>1013</v>
      </c>
    </row>
    <row r="116" spans="1:20" ht="64.5" customHeight="1">
      <c r="A116" s="2">
        <f t="shared" si="1"/>
        <v>114</v>
      </c>
      <c r="B116" s="29" t="s">
        <v>1012</v>
      </c>
      <c r="C116" s="1" t="s">
        <v>1011</v>
      </c>
      <c r="D116" s="1" t="s">
        <v>54</v>
      </c>
      <c r="E116" s="2" t="s">
        <v>53</v>
      </c>
      <c r="F116" s="1" t="s">
        <v>9</v>
      </c>
      <c r="G116" s="1" t="s">
        <v>1010</v>
      </c>
      <c r="H116" s="1" t="s">
        <v>50</v>
      </c>
      <c r="I116" s="16">
        <v>841.41</v>
      </c>
      <c r="J116" s="24">
        <v>0</v>
      </c>
      <c r="K116" s="33">
        <v>841.41</v>
      </c>
      <c r="L116" s="1" t="s">
        <v>1009</v>
      </c>
      <c r="M116" s="2">
        <v>2001</v>
      </c>
      <c r="N116" s="66">
        <v>37007</v>
      </c>
      <c r="O116" s="15" t="s">
        <v>1008</v>
      </c>
      <c r="P116" s="5" t="s">
        <v>1512</v>
      </c>
      <c r="Q116" s="15"/>
      <c r="R116" s="7" t="s">
        <v>48</v>
      </c>
      <c r="S116" s="7" t="s">
        <v>46</v>
      </c>
      <c r="T116" s="1" t="s">
        <v>46</v>
      </c>
    </row>
    <row r="117" spans="1:20" ht="38.25">
      <c r="A117" s="2">
        <f t="shared" si="1"/>
        <v>115</v>
      </c>
      <c r="B117" s="27" t="s">
        <v>1007</v>
      </c>
      <c r="C117" s="1" t="s">
        <v>1006</v>
      </c>
      <c r="D117" s="1" t="s">
        <v>54</v>
      </c>
      <c r="E117" s="2" t="s">
        <v>53</v>
      </c>
      <c r="F117" s="1" t="s">
        <v>61</v>
      </c>
      <c r="G117" s="1" t="s">
        <v>146</v>
      </c>
      <c r="H117" s="1" t="s">
        <v>66</v>
      </c>
      <c r="I117" s="16">
        <v>50.171599999999998</v>
      </c>
      <c r="J117" s="16">
        <v>50.171599999999998</v>
      </c>
      <c r="K117" s="33">
        <v>50.171599999999998</v>
      </c>
      <c r="L117" s="156" t="s">
        <v>1611</v>
      </c>
      <c r="M117" s="2">
        <v>2001</v>
      </c>
      <c r="N117" s="66" t="s">
        <v>626</v>
      </c>
      <c r="O117" s="15" t="s">
        <v>1005</v>
      </c>
      <c r="P117" s="5" t="s">
        <v>1512</v>
      </c>
      <c r="Q117" s="15"/>
      <c r="R117" s="7" t="s">
        <v>48</v>
      </c>
      <c r="S117" s="7" t="s">
        <v>46</v>
      </c>
      <c r="T117" s="1" t="s">
        <v>46</v>
      </c>
    </row>
    <row r="118" spans="1:20" ht="30" customHeight="1">
      <c r="A118" s="2">
        <f t="shared" si="1"/>
        <v>116</v>
      </c>
      <c r="B118" s="29" t="s">
        <v>1004</v>
      </c>
      <c r="C118" s="1" t="s">
        <v>1003</v>
      </c>
      <c r="D118" s="1" t="s">
        <v>54</v>
      </c>
      <c r="E118" s="2" t="s">
        <v>53</v>
      </c>
      <c r="F118" s="1" t="s">
        <v>61</v>
      </c>
      <c r="G118" s="1" t="s">
        <v>343</v>
      </c>
      <c r="H118" s="1" t="s">
        <v>66</v>
      </c>
      <c r="I118" s="16">
        <v>50.35</v>
      </c>
      <c r="J118" s="16">
        <v>50.35</v>
      </c>
      <c r="K118" s="33">
        <v>50.35</v>
      </c>
      <c r="L118" s="1" t="s">
        <v>1002</v>
      </c>
      <c r="M118" s="2">
        <v>2001</v>
      </c>
      <c r="N118" s="66">
        <v>37218</v>
      </c>
      <c r="O118" s="15" t="s">
        <v>1001</v>
      </c>
      <c r="P118" s="5" t="s">
        <v>1512</v>
      </c>
      <c r="Q118" s="15"/>
      <c r="R118" s="49" t="s">
        <v>347</v>
      </c>
      <c r="S118" s="7" t="s">
        <v>470</v>
      </c>
      <c r="T118" s="1" t="s">
        <v>1000</v>
      </c>
    </row>
    <row r="119" spans="1:20" ht="30" customHeight="1">
      <c r="A119" s="2">
        <f t="shared" si="1"/>
        <v>117</v>
      </c>
      <c r="B119" s="27" t="s">
        <v>999</v>
      </c>
      <c r="C119" s="1" t="s">
        <v>998</v>
      </c>
      <c r="D119" s="1" t="s">
        <v>54</v>
      </c>
      <c r="E119" s="2" t="s">
        <v>53</v>
      </c>
      <c r="F119" s="1" t="s">
        <v>61</v>
      </c>
      <c r="G119" s="1" t="s">
        <v>146</v>
      </c>
      <c r="H119" s="1" t="s">
        <v>66</v>
      </c>
      <c r="I119" s="16">
        <v>115</v>
      </c>
      <c r="J119" s="16">
        <v>115</v>
      </c>
      <c r="K119" s="33">
        <v>115</v>
      </c>
      <c r="L119" s="1" t="s">
        <v>997</v>
      </c>
      <c r="M119" s="2">
        <v>2001</v>
      </c>
      <c r="N119" s="66">
        <v>37210</v>
      </c>
      <c r="O119" s="15" t="s">
        <v>996</v>
      </c>
      <c r="P119" s="5" t="s">
        <v>1512</v>
      </c>
      <c r="Q119" s="15"/>
      <c r="R119" s="49" t="s">
        <v>347</v>
      </c>
      <c r="S119" s="7" t="s">
        <v>470</v>
      </c>
      <c r="T119" s="1" t="s">
        <v>995</v>
      </c>
    </row>
    <row r="120" spans="1:20" ht="30" customHeight="1">
      <c r="A120" s="2">
        <f t="shared" si="1"/>
        <v>118</v>
      </c>
      <c r="B120" s="27" t="s">
        <v>994</v>
      </c>
      <c r="C120" s="1" t="s">
        <v>993</v>
      </c>
      <c r="D120" s="1" t="s">
        <v>54</v>
      </c>
      <c r="E120" s="2" t="s">
        <v>53</v>
      </c>
      <c r="F120" s="1" t="s">
        <v>15</v>
      </c>
      <c r="G120" s="1" t="s">
        <v>747</v>
      </c>
      <c r="H120" s="1" t="s">
        <v>126</v>
      </c>
      <c r="I120" s="16">
        <v>630</v>
      </c>
      <c r="J120" s="24">
        <v>0</v>
      </c>
      <c r="K120" s="33">
        <v>630</v>
      </c>
      <c r="L120" s="1" t="s">
        <v>992</v>
      </c>
      <c r="M120" s="2">
        <v>2001</v>
      </c>
      <c r="N120" s="66">
        <v>37285</v>
      </c>
      <c r="O120" s="15" t="s">
        <v>939</v>
      </c>
      <c r="P120" s="5" t="s">
        <v>1512</v>
      </c>
      <c r="Q120" s="15"/>
      <c r="R120" s="7" t="s">
        <v>48</v>
      </c>
      <c r="S120" s="7" t="s">
        <v>46</v>
      </c>
      <c r="T120" s="1" t="s">
        <v>46</v>
      </c>
    </row>
    <row r="121" spans="1:20" ht="30" customHeight="1">
      <c r="A121" s="2">
        <f t="shared" si="1"/>
        <v>119</v>
      </c>
      <c r="B121" s="29" t="s">
        <v>991</v>
      </c>
      <c r="C121" s="1" t="s">
        <v>990</v>
      </c>
      <c r="D121" s="1" t="s">
        <v>54</v>
      </c>
      <c r="E121" s="2" t="s">
        <v>53</v>
      </c>
      <c r="F121" s="1" t="s">
        <v>9</v>
      </c>
      <c r="G121" s="1" t="s">
        <v>989</v>
      </c>
      <c r="H121" s="1" t="s">
        <v>417</v>
      </c>
      <c r="I121" s="16">
        <v>73.64</v>
      </c>
      <c r="J121" s="16">
        <v>73.64</v>
      </c>
      <c r="K121" s="33">
        <v>73.64</v>
      </c>
      <c r="L121" s="1" t="s">
        <v>988</v>
      </c>
      <c r="M121" s="2">
        <v>2002</v>
      </c>
      <c r="N121" s="66">
        <v>37613</v>
      </c>
      <c r="O121" s="15" t="s">
        <v>987</v>
      </c>
      <c r="P121" s="5" t="s">
        <v>1512</v>
      </c>
      <c r="Q121" s="15"/>
      <c r="R121" s="49" t="s">
        <v>347</v>
      </c>
      <c r="S121" s="7" t="s">
        <v>470</v>
      </c>
      <c r="T121" s="1" t="s">
        <v>986</v>
      </c>
    </row>
    <row r="122" spans="1:20" ht="30" customHeight="1">
      <c r="A122" s="2">
        <f t="shared" si="1"/>
        <v>120</v>
      </c>
      <c r="B122" s="27" t="s">
        <v>985</v>
      </c>
      <c r="C122" s="1" t="s">
        <v>984</v>
      </c>
      <c r="D122" s="1" t="s">
        <v>54</v>
      </c>
      <c r="E122" s="2" t="s">
        <v>53</v>
      </c>
      <c r="F122" s="1" t="s">
        <v>15</v>
      </c>
      <c r="G122" s="1" t="s">
        <v>747</v>
      </c>
      <c r="H122" s="1" t="s">
        <v>126</v>
      </c>
      <c r="I122" s="16">
        <v>74</v>
      </c>
      <c r="J122" s="24">
        <v>0</v>
      </c>
      <c r="K122" s="33">
        <v>74</v>
      </c>
      <c r="L122" s="1" t="s">
        <v>983</v>
      </c>
      <c r="M122" s="2">
        <v>2002</v>
      </c>
      <c r="N122" s="66">
        <v>37319</v>
      </c>
      <c r="O122" s="15" t="s">
        <v>931</v>
      </c>
      <c r="P122" s="5" t="s">
        <v>1512</v>
      </c>
      <c r="Q122" s="15"/>
      <c r="R122" s="7" t="s">
        <v>48</v>
      </c>
      <c r="S122" s="7" t="s">
        <v>46</v>
      </c>
      <c r="T122" s="1" t="s">
        <v>46</v>
      </c>
    </row>
    <row r="123" spans="1:20" ht="30" customHeight="1">
      <c r="A123" s="2">
        <f t="shared" si="1"/>
        <v>121</v>
      </c>
      <c r="B123" s="29" t="s">
        <v>982</v>
      </c>
      <c r="C123" s="1" t="s">
        <v>981</v>
      </c>
      <c r="D123" s="1" t="s">
        <v>54</v>
      </c>
      <c r="E123" s="2" t="s">
        <v>53</v>
      </c>
      <c r="F123" s="1" t="s">
        <v>15</v>
      </c>
      <c r="G123" s="1" t="s">
        <v>747</v>
      </c>
      <c r="H123" s="1" t="s">
        <v>126</v>
      </c>
      <c r="I123" s="16">
        <v>570</v>
      </c>
      <c r="J123" s="16">
        <v>570</v>
      </c>
      <c r="K123" s="33">
        <v>570</v>
      </c>
      <c r="L123" s="1" t="s">
        <v>980</v>
      </c>
      <c r="M123" s="2">
        <v>2002</v>
      </c>
      <c r="N123" s="66">
        <v>37313</v>
      </c>
      <c r="O123" s="15" t="s">
        <v>979</v>
      </c>
      <c r="P123" s="5" t="s">
        <v>1512</v>
      </c>
      <c r="Q123" s="15"/>
      <c r="R123" s="49" t="s">
        <v>347</v>
      </c>
      <c r="S123" s="7" t="s">
        <v>470</v>
      </c>
      <c r="T123" s="1" t="s">
        <v>978</v>
      </c>
    </row>
    <row r="124" spans="1:20" ht="30" customHeight="1">
      <c r="A124" s="2">
        <f t="shared" si="1"/>
        <v>122</v>
      </c>
      <c r="B124" s="27" t="s">
        <v>977</v>
      </c>
      <c r="C124" s="1" t="s">
        <v>976</v>
      </c>
      <c r="D124" s="1" t="s">
        <v>54</v>
      </c>
      <c r="E124" s="2" t="s">
        <v>53</v>
      </c>
      <c r="F124" s="1" t="s">
        <v>61</v>
      </c>
      <c r="G124" s="1" t="s">
        <v>975</v>
      </c>
      <c r="H124" s="1" t="s">
        <v>102</v>
      </c>
      <c r="I124" s="16">
        <v>321.60000000000002</v>
      </c>
      <c r="J124" s="16">
        <v>321.60000000000002</v>
      </c>
      <c r="K124" s="33">
        <v>321.60000000000002</v>
      </c>
      <c r="L124" s="1" t="s">
        <v>974</v>
      </c>
      <c r="M124" s="2">
        <v>2002</v>
      </c>
      <c r="N124" s="66">
        <v>37566</v>
      </c>
      <c r="O124" s="15" t="s">
        <v>973</v>
      </c>
      <c r="P124" s="5" t="s">
        <v>1512</v>
      </c>
      <c r="Q124" s="15"/>
      <c r="R124" s="7" t="s">
        <v>48</v>
      </c>
      <c r="S124" s="7" t="s">
        <v>46</v>
      </c>
      <c r="T124" s="1" t="s">
        <v>46</v>
      </c>
    </row>
    <row r="125" spans="1:20" ht="30" customHeight="1">
      <c r="A125" s="2">
        <f t="shared" si="1"/>
        <v>123</v>
      </c>
      <c r="B125" s="29" t="s">
        <v>972</v>
      </c>
      <c r="C125" s="1" t="s">
        <v>971</v>
      </c>
      <c r="D125" s="1" t="s">
        <v>54</v>
      </c>
      <c r="E125" s="2" t="s">
        <v>53</v>
      </c>
      <c r="F125" s="1" t="s">
        <v>61</v>
      </c>
      <c r="G125" s="1" t="s">
        <v>290</v>
      </c>
      <c r="H125" s="1" t="s">
        <v>102</v>
      </c>
      <c r="I125" s="16">
        <v>47.6</v>
      </c>
      <c r="J125" s="16">
        <v>47.6</v>
      </c>
      <c r="K125" s="33">
        <v>47.6</v>
      </c>
      <c r="L125" s="1" t="s">
        <v>970</v>
      </c>
      <c r="M125" s="2">
        <v>2002</v>
      </c>
      <c r="N125" s="66">
        <v>37522</v>
      </c>
      <c r="O125" s="15" t="s">
        <v>969</v>
      </c>
      <c r="P125" s="5" t="s">
        <v>1512</v>
      </c>
      <c r="Q125" s="15"/>
      <c r="R125" s="7" t="s">
        <v>48</v>
      </c>
      <c r="S125" s="7" t="s">
        <v>46</v>
      </c>
      <c r="T125" s="1" t="s">
        <v>46</v>
      </c>
    </row>
    <row r="126" spans="1:20" ht="30" customHeight="1">
      <c r="A126" s="2">
        <f t="shared" si="1"/>
        <v>124</v>
      </c>
      <c r="B126" s="27" t="s">
        <v>968</v>
      </c>
      <c r="C126" s="1" t="s">
        <v>967</v>
      </c>
      <c r="D126" s="1" t="s">
        <v>54</v>
      </c>
      <c r="E126" s="2" t="s">
        <v>53</v>
      </c>
      <c r="F126" s="1" t="s">
        <v>1517</v>
      </c>
      <c r="G126" s="1" t="s">
        <v>553</v>
      </c>
      <c r="H126" s="1" t="s">
        <v>91</v>
      </c>
      <c r="I126" s="16">
        <v>45.12</v>
      </c>
      <c r="J126" s="16">
        <v>45.12</v>
      </c>
      <c r="K126" s="33">
        <v>45.12</v>
      </c>
      <c r="L126" s="1" t="s">
        <v>966</v>
      </c>
      <c r="M126" s="2">
        <v>2002</v>
      </c>
      <c r="N126" s="66">
        <v>37559</v>
      </c>
      <c r="O126" s="15" t="s">
        <v>965</v>
      </c>
      <c r="P126" s="5" t="s">
        <v>1512</v>
      </c>
      <c r="Q126" s="15"/>
      <c r="R126" s="49" t="s">
        <v>347</v>
      </c>
      <c r="S126" s="7" t="s">
        <v>470</v>
      </c>
      <c r="T126" s="1" t="s">
        <v>964</v>
      </c>
    </row>
    <row r="127" spans="1:20" ht="30" customHeight="1">
      <c r="A127" s="2">
        <f t="shared" si="1"/>
        <v>125</v>
      </c>
      <c r="B127" s="29" t="s">
        <v>963</v>
      </c>
      <c r="C127" s="1" t="s">
        <v>962</v>
      </c>
      <c r="D127" s="1" t="s">
        <v>54</v>
      </c>
      <c r="E127" s="2" t="s">
        <v>53</v>
      </c>
      <c r="F127" s="1" t="s">
        <v>1517</v>
      </c>
      <c r="G127" s="1" t="s">
        <v>392</v>
      </c>
      <c r="H127" s="1" t="s">
        <v>213</v>
      </c>
      <c r="I127" s="16">
        <v>136</v>
      </c>
      <c r="J127" s="16">
        <v>136</v>
      </c>
      <c r="K127" s="33">
        <v>136</v>
      </c>
      <c r="L127" s="1" t="s">
        <v>961</v>
      </c>
      <c r="M127" s="2">
        <v>2002</v>
      </c>
      <c r="N127" s="66">
        <v>37400</v>
      </c>
      <c r="O127" s="15" t="s">
        <v>960</v>
      </c>
      <c r="P127" s="5" t="s">
        <v>1512</v>
      </c>
      <c r="Q127" s="15"/>
      <c r="R127" s="49" t="s">
        <v>347</v>
      </c>
      <c r="S127" s="7" t="s">
        <v>470</v>
      </c>
      <c r="T127" s="1" t="s">
        <v>959</v>
      </c>
    </row>
    <row r="128" spans="1:20" ht="30" customHeight="1">
      <c r="A128" s="2">
        <f t="shared" si="1"/>
        <v>126</v>
      </c>
      <c r="B128" s="27" t="s">
        <v>958</v>
      </c>
      <c r="C128" s="1" t="s">
        <v>957</v>
      </c>
      <c r="D128" s="1" t="s">
        <v>54</v>
      </c>
      <c r="E128" s="2" t="s">
        <v>53</v>
      </c>
      <c r="F128" s="1" t="s">
        <v>15</v>
      </c>
      <c r="G128" s="1" t="s">
        <v>747</v>
      </c>
      <c r="H128" s="1" t="s">
        <v>126</v>
      </c>
      <c r="I128" s="16">
        <v>74</v>
      </c>
      <c r="J128" s="24">
        <v>0</v>
      </c>
      <c r="K128" s="33">
        <v>74</v>
      </c>
      <c r="L128" s="1" t="s">
        <v>956</v>
      </c>
      <c r="M128" s="2">
        <v>2002</v>
      </c>
      <c r="N128" s="66">
        <v>37321</v>
      </c>
      <c r="O128" s="15" t="s">
        <v>935</v>
      </c>
      <c r="P128" s="5" t="s">
        <v>1512</v>
      </c>
      <c r="Q128" s="15"/>
      <c r="R128" s="7" t="s">
        <v>48</v>
      </c>
      <c r="S128" s="7" t="s">
        <v>46</v>
      </c>
      <c r="T128" s="1" t="s">
        <v>46</v>
      </c>
    </row>
    <row r="129" spans="1:20" ht="30" customHeight="1">
      <c r="A129" s="2">
        <f t="shared" si="1"/>
        <v>127</v>
      </c>
      <c r="B129" s="29" t="s">
        <v>955</v>
      </c>
      <c r="C129" s="1" t="s">
        <v>954</v>
      </c>
      <c r="D129" s="1" t="s">
        <v>54</v>
      </c>
      <c r="E129" s="2" t="s">
        <v>53</v>
      </c>
      <c r="F129" s="1" t="s">
        <v>15</v>
      </c>
      <c r="G129" s="1" t="s">
        <v>747</v>
      </c>
      <c r="H129" s="1" t="s">
        <v>126</v>
      </c>
      <c r="I129" s="16">
        <v>112</v>
      </c>
      <c r="J129" s="16">
        <v>112</v>
      </c>
      <c r="K129" s="33">
        <v>112</v>
      </c>
      <c r="L129" s="1" t="s">
        <v>953</v>
      </c>
      <c r="M129" s="2">
        <v>2002</v>
      </c>
      <c r="N129" s="66">
        <v>37321</v>
      </c>
      <c r="O129" s="15" t="s">
        <v>952</v>
      </c>
      <c r="P129" s="5" t="s">
        <v>1512</v>
      </c>
      <c r="Q129" s="15"/>
      <c r="R129" s="7" t="s">
        <v>48</v>
      </c>
      <c r="S129" s="7" t="s">
        <v>46</v>
      </c>
      <c r="T129" s="1" t="s">
        <v>46</v>
      </c>
    </row>
    <row r="130" spans="1:20" ht="30" customHeight="1">
      <c r="A130" s="2">
        <f t="shared" si="1"/>
        <v>128</v>
      </c>
      <c r="B130" s="27" t="s">
        <v>951</v>
      </c>
      <c r="C130" s="1" t="s">
        <v>950</v>
      </c>
      <c r="D130" s="1" t="s">
        <v>54</v>
      </c>
      <c r="E130" s="2" t="s">
        <v>53</v>
      </c>
      <c r="F130" s="1" t="s">
        <v>15</v>
      </c>
      <c r="G130" s="1" t="s">
        <v>747</v>
      </c>
      <c r="H130" s="1" t="s">
        <v>126</v>
      </c>
      <c r="I130" s="16">
        <v>729</v>
      </c>
      <c r="J130" s="16">
        <v>729</v>
      </c>
      <c r="K130" s="33">
        <v>729</v>
      </c>
      <c r="L130" s="1" t="s">
        <v>949</v>
      </c>
      <c r="M130" s="2">
        <v>2002</v>
      </c>
      <c r="N130" s="66">
        <v>37289</v>
      </c>
      <c r="O130" s="15" t="s">
        <v>939</v>
      </c>
      <c r="P130" s="5" t="s">
        <v>1512</v>
      </c>
      <c r="Q130" s="15"/>
      <c r="R130" s="49" t="s">
        <v>347</v>
      </c>
      <c r="S130" s="7" t="s">
        <v>470</v>
      </c>
      <c r="T130" s="1" t="s">
        <v>948</v>
      </c>
    </row>
    <row r="131" spans="1:20" ht="30" customHeight="1">
      <c r="A131" s="2">
        <f t="shared" si="1"/>
        <v>129</v>
      </c>
      <c r="B131" s="29" t="s">
        <v>947</v>
      </c>
      <c r="C131" s="1" t="s">
        <v>946</v>
      </c>
      <c r="D131" s="1" t="s">
        <v>54</v>
      </c>
      <c r="E131" s="2" t="s">
        <v>53</v>
      </c>
      <c r="F131" s="15" t="s">
        <v>19</v>
      </c>
      <c r="G131" s="1" t="s">
        <v>945</v>
      </c>
      <c r="H131" s="1" t="s">
        <v>78</v>
      </c>
      <c r="I131" s="68">
        <v>1857.59</v>
      </c>
      <c r="J131" s="68">
        <v>1857.59</v>
      </c>
      <c r="K131" s="69">
        <v>1857.59</v>
      </c>
      <c r="L131" s="41" t="s">
        <v>944</v>
      </c>
      <c r="M131" s="2">
        <v>2002</v>
      </c>
      <c r="N131" s="66">
        <v>37355</v>
      </c>
      <c r="O131" s="15" t="s">
        <v>943</v>
      </c>
      <c r="P131" s="5" t="s">
        <v>1512</v>
      </c>
      <c r="Q131" s="15"/>
      <c r="R131" s="7" t="s">
        <v>48</v>
      </c>
      <c r="S131" s="7" t="s">
        <v>46</v>
      </c>
      <c r="T131" s="1" t="s">
        <v>46</v>
      </c>
    </row>
    <row r="132" spans="1:20" ht="30" customHeight="1">
      <c r="A132" s="2">
        <f t="shared" si="1"/>
        <v>130</v>
      </c>
      <c r="B132" s="27" t="s">
        <v>942</v>
      </c>
      <c r="C132" s="1" t="s">
        <v>941</v>
      </c>
      <c r="D132" s="1" t="s">
        <v>54</v>
      </c>
      <c r="E132" s="2" t="s">
        <v>53</v>
      </c>
      <c r="F132" s="1" t="s">
        <v>15</v>
      </c>
      <c r="G132" s="1" t="s">
        <v>747</v>
      </c>
      <c r="H132" s="1" t="s">
        <v>126</v>
      </c>
      <c r="I132" s="16">
        <v>671</v>
      </c>
      <c r="J132" s="16">
        <v>671</v>
      </c>
      <c r="K132" s="33">
        <v>671</v>
      </c>
      <c r="L132" s="1" t="s">
        <v>940</v>
      </c>
      <c r="M132" s="2">
        <v>2002</v>
      </c>
      <c r="N132" s="66">
        <v>37315</v>
      </c>
      <c r="O132" s="15" t="s">
        <v>939</v>
      </c>
      <c r="P132" s="5" t="s">
        <v>1512</v>
      </c>
      <c r="Q132" s="15"/>
      <c r="R132" s="7" t="s">
        <v>48</v>
      </c>
      <c r="S132" s="7" t="s">
        <v>46</v>
      </c>
      <c r="T132" s="1" t="s">
        <v>46</v>
      </c>
    </row>
    <row r="133" spans="1:20" ht="30" customHeight="1">
      <c r="A133" s="2">
        <f t="shared" ref="A133:A196" si="2">A132+1</f>
        <v>131</v>
      </c>
      <c r="B133" s="29" t="s">
        <v>938</v>
      </c>
      <c r="C133" s="1" t="s">
        <v>937</v>
      </c>
      <c r="D133" s="1" t="s">
        <v>54</v>
      </c>
      <c r="E133" s="2" t="s">
        <v>53</v>
      </c>
      <c r="F133" s="1" t="s">
        <v>15</v>
      </c>
      <c r="G133" s="1" t="s">
        <v>747</v>
      </c>
      <c r="H133" s="1" t="s">
        <v>126</v>
      </c>
      <c r="I133" s="16">
        <v>496</v>
      </c>
      <c r="J133" s="24">
        <v>0</v>
      </c>
      <c r="K133" s="33">
        <v>496</v>
      </c>
      <c r="L133" s="1" t="s">
        <v>936</v>
      </c>
      <c r="M133" s="2">
        <v>2002</v>
      </c>
      <c r="N133" s="66">
        <v>37321</v>
      </c>
      <c r="O133" s="15" t="s">
        <v>935</v>
      </c>
      <c r="P133" s="5" t="s">
        <v>1512</v>
      </c>
      <c r="Q133" s="15"/>
      <c r="R133" s="49" t="s">
        <v>347</v>
      </c>
      <c r="S133" s="7" t="s">
        <v>470</v>
      </c>
      <c r="T133" s="1" t="s">
        <v>934</v>
      </c>
    </row>
    <row r="134" spans="1:20" ht="30" customHeight="1">
      <c r="A134" s="2">
        <f t="shared" si="2"/>
        <v>132</v>
      </c>
      <c r="B134" s="27" t="s">
        <v>933</v>
      </c>
      <c r="C134" s="1" t="s">
        <v>521</v>
      </c>
      <c r="D134" s="1" t="s">
        <v>54</v>
      </c>
      <c r="E134" s="2" t="s">
        <v>53</v>
      </c>
      <c r="F134" s="1" t="s">
        <v>15</v>
      </c>
      <c r="G134" s="1" t="s">
        <v>747</v>
      </c>
      <c r="H134" s="1" t="s">
        <v>126</v>
      </c>
      <c r="I134" s="16">
        <v>675</v>
      </c>
      <c r="J134" s="16">
        <v>675</v>
      </c>
      <c r="K134" s="33">
        <v>675</v>
      </c>
      <c r="L134" s="1" t="s">
        <v>932</v>
      </c>
      <c r="M134" s="2">
        <v>2002</v>
      </c>
      <c r="N134" s="66">
        <v>37316</v>
      </c>
      <c r="O134" s="15" t="s">
        <v>931</v>
      </c>
      <c r="P134" s="5" t="s">
        <v>1512</v>
      </c>
      <c r="Q134" s="15"/>
      <c r="R134" s="49" t="s">
        <v>347</v>
      </c>
      <c r="S134" s="7" t="s">
        <v>470</v>
      </c>
      <c r="T134" s="1" t="s">
        <v>930</v>
      </c>
    </row>
    <row r="135" spans="1:20" ht="30" customHeight="1">
      <c r="A135" s="2">
        <f t="shared" si="2"/>
        <v>133</v>
      </c>
      <c r="B135" s="29" t="s">
        <v>929</v>
      </c>
      <c r="C135" s="1" t="s">
        <v>928</v>
      </c>
      <c r="D135" s="1" t="s">
        <v>54</v>
      </c>
      <c r="E135" s="2" t="s">
        <v>53</v>
      </c>
      <c r="F135" s="1" t="s">
        <v>151</v>
      </c>
      <c r="G135" s="1" t="s">
        <v>314</v>
      </c>
      <c r="H135" s="1" t="s">
        <v>151</v>
      </c>
      <c r="I135" s="16">
        <v>407</v>
      </c>
      <c r="J135" s="24">
        <v>0</v>
      </c>
      <c r="K135" s="33">
        <v>407</v>
      </c>
      <c r="L135" s="1" t="s">
        <v>927</v>
      </c>
      <c r="M135" s="2">
        <v>2002</v>
      </c>
      <c r="N135" s="66">
        <v>37532</v>
      </c>
      <c r="O135" s="15" t="s">
        <v>926</v>
      </c>
      <c r="P135" s="5" t="s">
        <v>1512</v>
      </c>
      <c r="Q135" s="15"/>
      <c r="R135" s="49" t="s">
        <v>347</v>
      </c>
      <c r="S135" s="7" t="s">
        <v>470</v>
      </c>
      <c r="T135" s="1" t="s">
        <v>925</v>
      </c>
    </row>
    <row r="136" spans="1:20" ht="30" customHeight="1">
      <c r="A136" s="2">
        <f t="shared" si="2"/>
        <v>134</v>
      </c>
      <c r="B136" s="27" t="s">
        <v>924</v>
      </c>
      <c r="C136" s="1" t="s">
        <v>923</v>
      </c>
      <c r="D136" s="1" t="s">
        <v>54</v>
      </c>
      <c r="E136" s="2" t="s">
        <v>53</v>
      </c>
      <c r="F136" s="1" t="s">
        <v>15</v>
      </c>
      <c r="G136" s="1" t="s">
        <v>747</v>
      </c>
      <c r="H136" s="1" t="s">
        <v>126</v>
      </c>
      <c r="I136" s="16">
        <v>119.62</v>
      </c>
      <c r="J136" s="16">
        <v>119.62</v>
      </c>
      <c r="K136" s="33">
        <v>119.62</v>
      </c>
      <c r="L136" s="1" t="s">
        <v>922</v>
      </c>
      <c r="M136" s="2">
        <v>2002</v>
      </c>
      <c r="N136" s="66">
        <v>37315</v>
      </c>
      <c r="O136" s="15" t="s">
        <v>921</v>
      </c>
      <c r="P136" s="5" t="s">
        <v>1512</v>
      </c>
      <c r="Q136" s="15"/>
      <c r="R136" s="7" t="s">
        <v>48</v>
      </c>
      <c r="S136" s="7" t="s">
        <v>46</v>
      </c>
      <c r="T136" s="1" t="s">
        <v>46</v>
      </c>
    </row>
    <row r="137" spans="1:20" ht="30" customHeight="1">
      <c r="A137" s="2">
        <f t="shared" si="2"/>
        <v>135</v>
      </c>
      <c r="B137" s="29" t="s">
        <v>920</v>
      </c>
      <c r="C137" s="1" t="s">
        <v>919</v>
      </c>
      <c r="D137" s="1" t="s">
        <v>54</v>
      </c>
      <c r="E137" s="2" t="s">
        <v>53</v>
      </c>
      <c r="F137" s="1" t="s">
        <v>387</v>
      </c>
      <c r="G137" s="1" t="s">
        <v>918</v>
      </c>
      <c r="H137" s="1" t="s">
        <v>918</v>
      </c>
      <c r="I137" s="16">
        <v>15</v>
      </c>
      <c r="J137" s="16">
        <v>15</v>
      </c>
      <c r="K137" s="33">
        <v>15</v>
      </c>
      <c r="L137" s="1" t="s">
        <v>917</v>
      </c>
      <c r="M137" s="2">
        <v>2003</v>
      </c>
      <c r="N137" s="66" t="s">
        <v>626</v>
      </c>
      <c r="O137" s="15" t="s">
        <v>916</v>
      </c>
      <c r="P137" s="5" t="s">
        <v>1512</v>
      </c>
      <c r="Q137" s="15"/>
      <c r="R137" s="7" t="s">
        <v>48</v>
      </c>
      <c r="S137" s="7" t="s">
        <v>46</v>
      </c>
      <c r="T137" s="1" t="s">
        <v>46</v>
      </c>
    </row>
    <row r="138" spans="1:20" ht="30" customHeight="1">
      <c r="A138" s="2">
        <f t="shared" si="2"/>
        <v>136</v>
      </c>
      <c r="B138" s="27" t="s">
        <v>915</v>
      </c>
      <c r="C138" s="1" t="s">
        <v>914</v>
      </c>
      <c r="D138" s="1" t="s">
        <v>81</v>
      </c>
      <c r="E138" s="42" t="s">
        <v>80</v>
      </c>
      <c r="F138" s="1" t="s">
        <v>15</v>
      </c>
      <c r="G138" s="3" t="s">
        <v>127</v>
      </c>
      <c r="H138" s="1" t="s">
        <v>126</v>
      </c>
      <c r="I138" s="16">
        <v>1489.87</v>
      </c>
      <c r="J138" s="16">
        <v>1489.87</v>
      </c>
      <c r="K138" s="33">
        <v>1489.87</v>
      </c>
      <c r="L138" s="1" t="s">
        <v>913</v>
      </c>
      <c r="M138" s="2">
        <v>2003</v>
      </c>
      <c r="N138" s="66">
        <v>37720</v>
      </c>
      <c r="O138" s="15" t="s">
        <v>912</v>
      </c>
      <c r="P138" s="5" t="s">
        <v>1512</v>
      </c>
      <c r="Q138" s="15"/>
      <c r="R138" s="7" t="s">
        <v>48</v>
      </c>
      <c r="S138" s="7" t="s">
        <v>46</v>
      </c>
      <c r="T138" s="1" t="s">
        <v>46</v>
      </c>
    </row>
    <row r="139" spans="1:20" ht="30" customHeight="1">
      <c r="A139" s="2">
        <f t="shared" si="2"/>
        <v>137</v>
      </c>
      <c r="B139" s="29" t="s">
        <v>911</v>
      </c>
      <c r="C139" s="1" t="s">
        <v>910</v>
      </c>
      <c r="D139" s="1" t="s">
        <v>81</v>
      </c>
      <c r="E139" s="42" t="s">
        <v>80</v>
      </c>
      <c r="F139" s="1" t="s">
        <v>13</v>
      </c>
      <c r="G139" s="3" t="s">
        <v>909</v>
      </c>
      <c r="H139" s="1" t="s">
        <v>72</v>
      </c>
      <c r="I139" s="16">
        <v>215.87</v>
      </c>
      <c r="J139" s="16">
        <v>215.87</v>
      </c>
      <c r="K139" s="33">
        <v>215.87</v>
      </c>
      <c r="L139" s="1" t="s">
        <v>908</v>
      </c>
      <c r="M139" s="2">
        <v>2003</v>
      </c>
      <c r="N139" s="66">
        <v>38009</v>
      </c>
      <c r="O139" s="15" t="s">
        <v>907</v>
      </c>
      <c r="P139" s="5" t="s">
        <v>1512</v>
      </c>
      <c r="Q139" s="15"/>
      <c r="R139" s="7" t="s">
        <v>48</v>
      </c>
      <c r="S139" s="7" t="s">
        <v>46</v>
      </c>
      <c r="T139" s="1" t="s">
        <v>46</v>
      </c>
    </row>
    <row r="140" spans="1:20" ht="30" customHeight="1">
      <c r="A140" s="2">
        <f t="shared" si="2"/>
        <v>138</v>
      </c>
      <c r="B140" s="27" t="s">
        <v>906</v>
      </c>
      <c r="C140" s="1" t="s">
        <v>905</v>
      </c>
      <c r="D140" s="1" t="s">
        <v>54</v>
      </c>
      <c r="E140" s="2" t="s">
        <v>53</v>
      </c>
      <c r="F140" s="1" t="s">
        <v>387</v>
      </c>
      <c r="G140" s="1" t="s">
        <v>904</v>
      </c>
      <c r="H140" s="1" t="s">
        <v>521</v>
      </c>
      <c r="I140" s="16">
        <v>735.8</v>
      </c>
      <c r="J140" s="16">
        <v>735.8</v>
      </c>
      <c r="K140" s="33">
        <v>735.8</v>
      </c>
      <c r="L140" s="1" t="s">
        <v>903</v>
      </c>
      <c r="M140" s="2">
        <v>2004</v>
      </c>
      <c r="N140" s="66">
        <v>38257</v>
      </c>
      <c r="O140" s="15" t="s">
        <v>902</v>
      </c>
      <c r="P140" s="5" t="s">
        <v>1512</v>
      </c>
      <c r="Q140" s="15"/>
      <c r="R140" s="49" t="s">
        <v>347</v>
      </c>
      <c r="S140" s="7" t="s">
        <v>470</v>
      </c>
      <c r="T140" s="1" t="s">
        <v>901</v>
      </c>
    </row>
    <row r="141" spans="1:20" ht="30" customHeight="1">
      <c r="A141" s="2">
        <f t="shared" si="2"/>
        <v>139</v>
      </c>
      <c r="B141" s="29" t="s">
        <v>900</v>
      </c>
      <c r="C141" s="1" t="s">
        <v>899</v>
      </c>
      <c r="D141" s="1" t="s">
        <v>54</v>
      </c>
      <c r="E141" s="2" t="s">
        <v>53</v>
      </c>
      <c r="F141" s="1" t="s">
        <v>13</v>
      </c>
      <c r="G141" s="1" t="s">
        <v>86</v>
      </c>
      <c r="H141" s="1" t="s">
        <v>72</v>
      </c>
      <c r="I141" s="16">
        <v>43.9</v>
      </c>
      <c r="J141" s="16">
        <v>43.9</v>
      </c>
      <c r="K141" s="33">
        <v>43.9</v>
      </c>
      <c r="L141" s="1" t="s">
        <v>898</v>
      </c>
      <c r="M141" s="2">
        <v>2004</v>
      </c>
      <c r="N141" s="66">
        <v>38223</v>
      </c>
      <c r="O141" s="15" t="s">
        <v>897</v>
      </c>
      <c r="P141" s="5" t="s">
        <v>1512</v>
      </c>
      <c r="Q141" s="15"/>
      <c r="R141" s="7" t="s">
        <v>48</v>
      </c>
      <c r="S141" s="7" t="s">
        <v>46</v>
      </c>
      <c r="T141" s="1" t="s">
        <v>46</v>
      </c>
    </row>
    <row r="142" spans="1:20" ht="30" customHeight="1">
      <c r="A142" s="2">
        <f t="shared" si="2"/>
        <v>140</v>
      </c>
      <c r="B142" s="27" t="s">
        <v>896</v>
      </c>
      <c r="C142" s="1" t="s">
        <v>737</v>
      </c>
      <c r="D142" s="1" t="s">
        <v>54</v>
      </c>
      <c r="E142" s="2" t="s">
        <v>53</v>
      </c>
      <c r="F142" s="1" t="s">
        <v>9</v>
      </c>
      <c r="G142" s="1" t="s">
        <v>135</v>
      </c>
      <c r="H142" s="1" t="s">
        <v>134</v>
      </c>
      <c r="I142" s="16">
        <v>945</v>
      </c>
      <c r="J142" s="16">
        <v>945</v>
      </c>
      <c r="K142" s="33">
        <v>945</v>
      </c>
      <c r="L142" s="1" t="s">
        <v>895</v>
      </c>
      <c r="M142" s="2">
        <v>2004</v>
      </c>
      <c r="N142" s="66">
        <v>38205</v>
      </c>
      <c r="O142" s="15" t="s">
        <v>894</v>
      </c>
      <c r="P142" s="5" t="s">
        <v>1512</v>
      </c>
      <c r="Q142" s="15"/>
      <c r="R142" s="7" t="s">
        <v>48</v>
      </c>
      <c r="S142" s="7" t="s">
        <v>46</v>
      </c>
      <c r="T142" s="1" t="s">
        <v>46</v>
      </c>
    </row>
    <row r="143" spans="1:20" ht="30" customHeight="1">
      <c r="A143" s="2">
        <f t="shared" si="2"/>
        <v>141</v>
      </c>
      <c r="B143" s="29" t="s">
        <v>893</v>
      </c>
      <c r="C143" s="1" t="s">
        <v>892</v>
      </c>
      <c r="D143" s="1" t="s">
        <v>81</v>
      </c>
      <c r="E143" s="42" t="s">
        <v>80</v>
      </c>
      <c r="F143" s="1" t="s">
        <v>61</v>
      </c>
      <c r="G143" s="3" t="s">
        <v>343</v>
      </c>
      <c r="H143" s="1" t="s">
        <v>66</v>
      </c>
      <c r="I143" s="16">
        <v>69</v>
      </c>
      <c r="J143" s="16">
        <v>69</v>
      </c>
      <c r="K143" s="33">
        <v>69</v>
      </c>
      <c r="L143" s="1" t="s">
        <v>891</v>
      </c>
      <c r="M143" s="2">
        <v>2004</v>
      </c>
      <c r="N143" s="66">
        <v>38119</v>
      </c>
      <c r="O143" s="15" t="s">
        <v>890</v>
      </c>
      <c r="P143" s="5" t="s">
        <v>1512</v>
      </c>
      <c r="Q143" s="15"/>
      <c r="R143" s="49" t="s">
        <v>347</v>
      </c>
      <c r="S143" s="7" t="s">
        <v>470</v>
      </c>
      <c r="T143" s="1" t="s">
        <v>889</v>
      </c>
    </row>
    <row r="144" spans="1:20" ht="54.75" customHeight="1">
      <c r="A144" s="2">
        <f t="shared" si="2"/>
        <v>142</v>
      </c>
      <c r="B144" s="29" t="s">
        <v>888</v>
      </c>
      <c r="C144" s="1" t="s">
        <v>887</v>
      </c>
      <c r="D144" s="1" t="s">
        <v>81</v>
      </c>
      <c r="E144" s="42" t="s">
        <v>80</v>
      </c>
      <c r="F144" s="15" t="s">
        <v>17</v>
      </c>
      <c r="G144" s="3" t="s">
        <v>886</v>
      </c>
      <c r="H144" s="1" t="s">
        <v>113</v>
      </c>
      <c r="I144" s="16">
        <v>7255.4</v>
      </c>
      <c r="J144" s="16">
        <v>7255.4</v>
      </c>
      <c r="K144" s="33">
        <v>7255.4</v>
      </c>
      <c r="L144" s="1" t="s">
        <v>885</v>
      </c>
      <c r="M144" s="2">
        <v>2004</v>
      </c>
      <c r="N144" s="4">
        <v>39869</v>
      </c>
      <c r="O144" s="15" t="s">
        <v>884</v>
      </c>
      <c r="P144" s="5" t="s">
        <v>1512</v>
      </c>
      <c r="Q144" s="15"/>
      <c r="R144" s="49" t="s">
        <v>347</v>
      </c>
      <c r="S144" s="7" t="s">
        <v>1489</v>
      </c>
      <c r="T144" s="1" t="s">
        <v>883</v>
      </c>
    </row>
    <row r="145" spans="1:20" ht="30" customHeight="1">
      <c r="A145" s="2">
        <f t="shared" si="2"/>
        <v>143</v>
      </c>
      <c r="B145" s="27" t="s">
        <v>882</v>
      </c>
      <c r="C145" s="1" t="s">
        <v>881</v>
      </c>
      <c r="D145" s="1" t="s">
        <v>54</v>
      </c>
      <c r="E145" s="2" t="s">
        <v>53</v>
      </c>
      <c r="F145" s="15" t="s">
        <v>13</v>
      </c>
      <c r="G145" s="1" t="s">
        <v>597</v>
      </c>
      <c r="H145" s="15" t="s">
        <v>162</v>
      </c>
      <c r="I145" s="16">
        <v>64.3</v>
      </c>
      <c r="J145" s="16">
        <v>64.3</v>
      </c>
      <c r="K145" s="33">
        <v>64.3</v>
      </c>
      <c r="L145" s="1" t="s">
        <v>880</v>
      </c>
      <c r="M145" s="2">
        <v>2005</v>
      </c>
      <c r="N145" s="66">
        <v>38366</v>
      </c>
      <c r="O145" s="15" t="s">
        <v>879</v>
      </c>
      <c r="P145" s="5" t="s">
        <v>1512</v>
      </c>
      <c r="Q145" s="15"/>
      <c r="R145" s="7" t="s">
        <v>48</v>
      </c>
      <c r="S145" s="7" t="s">
        <v>46</v>
      </c>
      <c r="T145" s="1" t="s">
        <v>46</v>
      </c>
    </row>
    <row r="146" spans="1:20" ht="44.25" customHeight="1">
      <c r="A146" s="2">
        <f t="shared" si="2"/>
        <v>144</v>
      </c>
      <c r="B146" s="29" t="s">
        <v>878</v>
      </c>
      <c r="C146" s="6" t="s">
        <v>877</v>
      </c>
      <c r="D146" s="15" t="s">
        <v>876</v>
      </c>
      <c r="E146" s="2" t="s">
        <v>128</v>
      </c>
      <c r="F146" s="6" t="s">
        <v>15</v>
      </c>
      <c r="G146" s="1" t="s">
        <v>747</v>
      </c>
      <c r="H146" s="15" t="s">
        <v>126</v>
      </c>
      <c r="I146" s="16">
        <v>35202</v>
      </c>
      <c r="J146" s="61">
        <v>35202</v>
      </c>
      <c r="K146" s="61">
        <v>35202</v>
      </c>
      <c r="L146" s="6" t="s">
        <v>875</v>
      </c>
      <c r="M146" s="6">
        <v>2005</v>
      </c>
      <c r="N146" s="45" t="s">
        <v>46</v>
      </c>
      <c r="O146" s="3" t="s">
        <v>124</v>
      </c>
      <c r="P146" s="5" t="s">
        <v>1542</v>
      </c>
      <c r="Q146" s="34" t="s">
        <v>1513</v>
      </c>
      <c r="R146" s="7" t="s">
        <v>48</v>
      </c>
      <c r="S146" s="7" t="s">
        <v>47</v>
      </c>
      <c r="T146" s="1" t="s">
        <v>46</v>
      </c>
    </row>
    <row r="147" spans="1:20" ht="30" customHeight="1">
      <c r="A147" s="2">
        <f t="shared" si="2"/>
        <v>145</v>
      </c>
      <c r="B147" s="27" t="s">
        <v>874</v>
      </c>
      <c r="C147" s="15" t="s">
        <v>873</v>
      </c>
      <c r="D147" s="15" t="s">
        <v>872</v>
      </c>
      <c r="E147" s="2" t="s">
        <v>128</v>
      </c>
      <c r="F147" s="6" t="s">
        <v>15</v>
      </c>
      <c r="G147" s="1" t="s">
        <v>720</v>
      </c>
      <c r="H147" s="15" t="s">
        <v>871</v>
      </c>
      <c r="I147" s="30">
        <v>151878.45000000001</v>
      </c>
      <c r="J147" s="30">
        <v>151878.45000000001</v>
      </c>
      <c r="K147" s="30">
        <v>151878.45000000001</v>
      </c>
      <c r="L147" s="3" t="s">
        <v>870</v>
      </c>
      <c r="M147" s="6">
        <v>2005</v>
      </c>
      <c r="N147" s="45" t="s">
        <v>46</v>
      </c>
      <c r="O147" s="3" t="s">
        <v>124</v>
      </c>
      <c r="P147" s="5" t="s">
        <v>1542</v>
      </c>
      <c r="Q147" s="15" t="s">
        <v>1476</v>
      </c>
      <c r="R147" s="49" t="s">
        <v>347</v>
      </c>
      <c r="S147" s="7" t="s">
        <v>656</v>
      </c>
      <c r="T147" s="1" t="s">
        <v>869</v>
      </c>
    </row>
    <row r="148" spans="1:20" ht="30" customHeight="1">
      <c r="A148" s="2">
        <f t="shared" si="2"/>
        <v>146</v>
      </c>
      <c r="B148" s="29" t="s">
        <v>868</v>
      </c>
      <c r="C148" s="15" t="s">
        <v>867</v>
      </c>
      <c r="D148" s="43" t="s">
        <v>866</v>
      </c>
      <c r="E148" s="2" t="s">
        <v>865</v>
      </c>
      <c r="F148" s="6" t="s">
        <v>61</v>
      </c>
      <c r="G148" s="1" t="s">
        <v>864</v>
      </c>
      <c r="H148" s="15" t="s">
        <v>102</v>
      </c>
      <c r="I148" s="62">
        <v>1837.55</v>
      </c>
      <c r="J148" s="62">
        <v>1837.55</v>
      </c>
      <c r="K148" s="62">
        <v>1837.55</v>
      </c>
      <c r="L148" s="3" t="s">
        <v>863</v>
      </c>
      <c r="M148" s="6">
        <v>2005</v>
      </c>
      <c r="N148" s="45" t="s">
        <v>46</v>
      </c>
      <c r="O148" s="15" t="s">
        <v>124</v>
      </c>
      <c r="P148" s="5" t="s">
        <v>1542</v>
      </c>
      <c r="Q148" s="15" t="s">
        <v>1515</v>
      </c>
      <c r="R148" s="7" t="s">
        <v>48</v>
      </c>
      <c r="S148" s="7" t="s">
        <v>47</v>
      </c>
      <c r="T148" s="1" t="s">
        <v>46</v>
      </c>
    </row>
    <row r="149" spans="1:20" ht="30" customHeight="1">
      <c r="A149" s="2">
        <f t="shared" si="2"/>
        <v>147</v>
      </c>
      <c r="B149" s="27" t="s">
        <v>862</v>
      </c>
      <c r="C149" s="1" t="s">
        <v>861</v>
      </c>
      <c r="D149" s="15" t="s">
        <v>857</v>
      </c>
      <c r="E149" s="3" t="s">
        <v>128</v>
      </c>
      <c r="F149" s="15" t="s">
        <v>61</v>
      </c>
      <c r="G149" s="3" t="s">
        <v>852</v>
      </c>
      <c r="H149" s="15" t="s">
        <v>102</v>
      </c>
      <c r="I149" s="11">
        <v>39.39</v>
      </c>
      <c r="J149" s="11">
        <v>39.39</v>
      </c>
      <c r="K149" s="58">
        <v>39.39</v>
      </c>
      <c r="L149" s="3" t="s">
        <v>860</v>
      </c>
      <c r="M149" s="1">
        <v>2005</v>
      </c>
      <c r="N149" s="4">
        <v>38443</v>
      </c>
      <c r="O149" s="3" t="s">
        <v>850</v>
      </c>
      <c r="P149" s="70" t="s">
        <v>1512</v>
      </c>
      <c r="Q149" s="15"/>
      <c r="R149" s="7" t="s">
        <v>48</v>
      </c>
      <c r="S149" s="7" t="s">
        <v>46</v>
      </c>
      <c r="T149" s="1" t="s">
        <v>46</v>
      </c>
    </row>
    <row r="150" spans="1:20" ht="30" customHeight="1">
      <c r="A150" s="2">
        <f t="shared" si="2"/>
        <v>148</v>
      </c>
      <c r="B150" s="29" t="s">
        <v>859</v>
      </c>
      <c r="C150" s="1" t="s">
        <v>858</v>
      </c>
      <c r="D150" s="15" t="s">
        <v>857</v>
      </c>
      <c r="E150" s="3" t="s">
        <v>128</v>
      </c>
      <c r="F150" s="15" t="s">
        <v>61</v>
      </c>
      <c r="G150" s="3" t="s">
        <v>852</v>
      </c>
      <c r="H150" s="15" t="s">
        <v>102</v>
      </c>
      <c r="I150" s="11">
        <v>119.107</v>
      </c>
      <c r="J150" s="11">
        <v>119.107</v>
      </c>
      <c r="K150" s="58">
        <v>119.107</v>
      </c>
      <c r="L150" s="3" t="s">
        <v>856</v>
      </c>
      <c r="M150" s="1">
        <v>2005</v>
      </c>
      <c r="N150" s="4">
        <v>38443</v>
      </c>
      <c r="O150" s="3" t="s">
        <v>850</v>
      </c>
      <c r="P150" s="70" t="s">
        <v>1512</v>
      </c>
      <c r="Q150" s="15"/>
      <c r="R150" s="7" t="s">
        <v>48</v>
      </c>
      <c r="S150" s="7" t="s">
        <v>46</v>
      </c>
      <c r="T150" s="1" t="s">
        <v>46</v>
      </c>
    </row>
    <row r="151" spans="1:20" ht="30" customHeight="1">
      <c r="A151" s="2">
        <f t="shared" si="2"/>
        <v>149</v>
      </c>
      <c r="B151" s="27" t="s">
        <v>855</v>
      </c>
      <c r="C151" s="15" t="s">
        <v>854</v>
      </c>
      <c r="D151" s="15" t="s">
        <v>853</v>
      </c>
      <c r="E151" s="3" t="s">
        <v>80</v>
      </c>
      <c r="F151" s="15" t="s">
        <v>61</v>
      </c>
      <c r="G151" s="3" t="s">
        <v>852</v>
      </c>
      <c r="H151" s="15" t="s">
        <v>102</v>
      </c>
      <c r="I151" s="62">
        <v>38.28</v>
      </c>
      <c r="J151" s="62">
        <v>38.28</v>
      </c>
      <c r="K151" s="62">
        <v>38.28</v>
      </c>
      <c r="L151" s="3" t="s">
        <v>851</v>
      </c>
      <c r="M151" s="15">
        <v>2005</v>
      </c>
      <c r="N151" s="4">
        <v>38446</v>
      </c>
      <c r="O151" s="3" t="s">
        <v>850</v>
      </c>
      <c r="P151" s="70" t="s">
        <v>1512</v>
      </c>
      <c r="Q151" s="15"/>
      <c r="R151" s="7" t="s">
        <v>48</v>
      </c>
      <c r="S151" s="7" t="s">
        <v>47</v>
      </c>
      <c r="T151" s="1" t="s">
        <v>46</v>
      </c>
    </row>
    <row r="152" spans="1:20" ht="30" customHeight="1">
      <c r="A152" s="2">
        <f t="shared" si="2"/>
        <v>150</v>
      </c>
      <c r="B152" s="29" t="s">
        <v>849</v>
      </c>
      <c r="C152" s="15" t="s">
        <v>848</v>
      </c>
      <c r="D152" s="1" t="s">
        <v>81</v>
      </c>
      <c r="E152" s="3" t="s">
        <v>80</v>
      </c>
      <c r="F152" s="15" t="s">
        <v>13</v>
      </c>
      <c r="G152" s="3" t="s">
        <v>652</v>
      </c>
      <c r="H152" s="15" t="s">
        <v>162</v>
      </c>
      <c r="I152" s="16">
        <v>90</v>
      </c>
      <c r="J152" s="16">
        <v>90</v>
      </c>
      <c r="K152" s="33">
        <v>90</v>
      </c>
      <c r="L152" s="1" t="s">
        <v>847</v>
      </c>
      <c r="M152" s="2">
        <v>2005</v>
      </c>
      <c r="N152" s="28">
        <v>38482</v>
      </c>
      <c r="O152" s="3" t="s">
        <v>846</v>
      </c>
      <c r="P152" s="70" t="s">
        <v>1512</v>
      </c>
      <c r="Q152" s="15"/>
      <c r="R152" s="7" t="s">
        <v>48</v>
      </c>
      <c r="S152" s="7" t="s">
        <v>46</v>
      </c>
      <c r="T152" s="1" t="s">
        <v>46</v>
      </c>
    </row>
    <row r="153" spans="1:20" ht="30" customHeight="1">
      <c r="A153" s="2">
        <f t="shared" si="2"/>
        <v>151</v>
      </c>
      <c r="B153" s="27" t="s">
        <v>845</v>
      </c>
      <c r="C153" s="15" t="s">
        <v>844</v>
      </c>
      <c r="D153" s="15" t="s">
        <v>54</v>
      </c>
      <c r="E153" s="1" t="s">
        <v>53</v>
      </c>
      <c r="F153" s="15" t="s">
        <v>19</v>
      </c>
      <c r="G153" s="1" t="s">
        <v>843</v>
      </c>
      <c r="H153" s="15" t="s">
        <v>78</v>
      </c>
      <c r="I153" s="16">
        <v>243.75</v>
      </c>
      <c r="J153" s="16">
        <v>243.75</v>
      </c>
      <c r="K153" s="33">
        <v>243.75</v>
      </c>
      <c r="L153" s="1" t="s">
        <v>842</v>
      </c>
      <c r="M153" s="2">
        <v>2005</v>
      </c>
      <c r="N153" s="66">
        <v>38595</v>
      </c>
      <c r="O153" s="15" t="s">
        <v>841</v>
      </c>
      <c r="P153" s="5" t="s">
        <v>1512</v>
      </c>
      <c r="Q153" s="15"/>
      <c r="R153" s="7" t="s">
        <v>48</v>
      </c>
      <c r="S153" s="7" t="s">
        <v>46</v>
      </c>
      <c r="T153" s="1" t="s">
        <v>46</v>
      </c>
    </row>
    <row r="154" spans="1:20" ht="30" customHeight="1">
      <c r="A154" s="2">
        <f t="shared" si="2"/>
        <v>152</v>
      </c>
      <c r="B154" s="29" t="s">
        <v>840</v>
      </c>
      <c r="C154" s="15" t="s">
        <v>839</v>
      </c>
      <c r="D154" s="15" t="s">
        <v>54</v>
      </c>
      <c r="E154" s="1" t="s">
        <v>53</v>
      </c>
      <c r="F154" s="15" t="s">
        <v>151</v>
      </c>
      <c r="G154" s="1" t="s">
        <v>152</v>
      </c>
      <c r="H154" s="15" t="s">
        <v>151</v>
      </c>
      <c r="I154" s="16">
        <v>39.08</v>
      </c>
      <c r="J154" s="16">
        <v>39.08</v>
      </c>
      <c r="K154" s="33">
        <v>39.08</v>
      </c>
      <c r="L154" s="1" t="s">
        <v>838</v>
      </c>
      <c r="M154" s="42">
        <v>2006</v>
      </c>
      <c r="N154" s="66">
        <v>38743</v>
      </c>
      <c r="O154" s="3" t="s">
        <v>837</v>
      </c>
      <c r="P154" s="70" t="s">
        <v>1512</v>
      </c>
      <c r="Q154" s="15"/>
      <c r="R154" s="7" t="s">
        <v>48</v>
      </c>
      <c r="S154" s="7" t="s">
        <v>46</v>
      </c>
      <c r="T154" s="1" t="s">
        <v>46</v>
      </c>
    </row>
    <row r="155" spans="1:20" ht="30" customHeight="1">
      <c r="A155" s="2">
        <f t="shared" si="2"/>
        <v>153</v>
      </c>
      <c r="B155" s="27" t="s">
        <v>836</v>
      </c>
      <c r="C155" s="15" t="s">
        <v>835</v>
      </c>
      <c r="D155" s="15" t="s">
        <v>54</v>
      </c>
      <c r="E155" s="1" t="s">
        <v>53</v>
      </c>
      <c r="F155" s="15" t="s">
        <v>61</v>
      </c>
      <c r="G155" s="1" t="s">
        <v>67</v>
      </c>
      <c r="H155" s="15" t="s">
        <v>66</v>
      </c>
      <c r="I155" s="16">
        <v>19.2</v>
      </c>
      <c r="J155" s="16">
        <v>19.2</v>
      </c>
      <c r="K155" s="33">
        <v>19.2</v>
      </c>
      <c r="L155" s="1" t="s">
        <v>834</v>
      </c>
      <c r="M155" s="42">
        <v>2006</v>
      </c>
      <c r="N155" s="66">
        <v>38895</v>
      </c>
      <c r="O155" s="3" t="s">
        <v>65</v>
      </c>
      <c r="P155" s="70" t="s">
        <v>1512</v>
      </c>
      <c r="Q155" s="15"/>
      <c r="R155" s="7" t="s">
        <v>48</v>
      </c>
      <c r="S155" s="7" t="s">
        <v>46</v>
      </c>
      <c r="T155" s="1" t="s">
        <v>46</v>
      </c>
    </row>
    <row r="156" spans="1:20" ht="30" customHeight="1">
      <c r="A156" s="2">
        <f t="shared" si="2"/>
        <v>154</v>
      </c>
      <c r="B156" s="29" t="s">
        <v>833</v>
      </c>
      <c r="C156" s="15" t="s">
        <v>832</v>
      </c>
      <c r="D156" s="15" t="s">
        <v>54</v>
      </c>
      <c r="E156" s="1" t="s">
        <v>53</v>
      </c>
      <c r="F156" s="15" t="s">
        <v>61</v>
      </c>
      <c r="G156" s="1" t="s">
        <v>146</v>
      </c>
      <c r="H156" s="15" t="s">
        <v>831</v>
      </c>
      <c r="I156" s="16">
        <v>30</v>
      </c>
      <c r="J156" s="16">
        <v>30</v>
      </c>
      <c r="K156" s="33">
        <v>30</v>
      </c>
      <c r="L156" s="1" t="s">
        <v>830</v>
      </c>
      <c r="M156" s="42">
        <v>2006</v>
      </c>
      <c r="N156" s="66">
        <v>38862</v>
      </c>
      <c r="O156" s="3" t="s">
        <v>829</v>
      </c>
      <c r="P156" s="70" t="s">
        <v>1512</v>
      </c>
      <c r="Q156" s="15"/>
      <c r="R156" s="7" t="s">
        <v>48</v>
      </c>
      <c r="S156" s="7" t="s">
        <v>46</v>
      </c>
      <c r="T156" s="1" t="s">
        <v>46</v>
      </c>
    </row>
    <row r="157" spans="1:20" ht="30" customHeight="1">
      <c r="A157" s="2">
        <f t="shared" si="2"/>
        <v>155</v>
      </c>
      <c r="B157" s="27" t="s">
        <v>828</v>
      </c>
      <c r="C157" s="3" t="s">
        <v>827</v>
      </c>
      <c r="D157" s="15" t="s">
        <v>54</v>
      </c>
      <c r="E157" s="1" t="s">
        <v>53</v>
      </c>
      <c r="F157" s="15" t="s">
        <v>15</v>
      </c>
      <c r="G157" s="1" t="s">
        <v>473</v>
      </c>
      <c r="H157" s="15" t="s">
        <v>126</v>
      </c>
      <c r="I157" s="16">
        <v>676.22299999999996</v>
      </c>
      <c r="J157" s="24">
        <v>0</v>
      </c>
      <c r="K157" s="33">
        <v>676.22299999999996</v>
      </c>
      <c r="L157" s="1" t="s">
        <v>826</v>
      </c>
      <c r="M157" s="42">
        <v>2006</v>
      </c>
      <c r="N157" s="66">
        <v>38905</v>
      </c>
      <c r="O157" s="3" t="s">
        <v>795</v>
      </c>
      <c r="P157" s="70" t="s">
        <v>1512</v>
      </c>
      <c r="Q157" s="15"/>
      <c r="R157" s="7" t="s">
        <v>48</v>
      </c>
      <c r="S157" s="7" t="s">
        <v>46</v>
      </c>
      <c r="T157" s="1" t="s">
        <v>46</v>
      </c>
    </row>
    <row r="158" spans="1:20" ht="30" customHeight="1">
      <c r="A158" s="2">
        <f t="shared" si="2"/>
        <v>156</v>
      </c>
      <c r="B158" s="29" t="s">
        <v>825</v>
      </c>
      <c r="C158" s="3" t="s">
        <v>824</v>
      </c>
      <c r="D158" s="15" t="s">
        <v>54</v>
      </c>
      <c r="E158" s="1" t="s">
        <v>53</v>
      </c>
      <c r="F158" s="15" t="s">
        <v>15</v>
      </c>
      <c r="G158" s="1" t="s">
        <v>473</v>
      </c>
      <c r="H158" s="15" t="s">
        <v>126</v>
      </c>
      <c r="I158" s="16">
        <v>38.417999999999999</v>
      </c>
      <c r="J158" s="24">
        <v>0</v>
      </c>
      <c r="K158" s="33">
        <v>38.417999999999999</v>
      </c>
      <c r="L158" s="15" t="s">
        <v>823</v>
      </c>
      <c r="M158" s="42">
        <v>2006</v>
      </c>
      <c r="N158" s="66">
        <v>38878</v>
      </c>
      <c r="O158" s="3" t="s">
        <v>795</v>
      </c>
      <c r="P158" s="70" t="s">
        <v>1512</v>
      </c>
      <c r="Q158" s="15"/>
      <c r="R158" s="7" t="s">
        <v>48</v>
      </c>
      <c r="S158" s="7" t="s">
        <v>46</v>
      </c>
      <c r="T158" s="1" t="s">
        <v>46</v>
      </c>
    </row>
    <row r="159" spans="1:20" ht="30" customHeight="1">
      <c r="A159" s="2">
        <f t="shared" si="2"/>
        <v>157</v>
      </c>
      <c r="B159" s="27" t="s">
        <v>822</v>
      </c>
      <c r="C159" s="3" t="s">
        <v>821</v>
      </c>
      <c r="D159" s="15" t="s">
        <v>54</v>
      </c>
      <c r="E159" s="1" t="s">
        <v>53</v>
      </c>
      <c r="F159" s="15" t="s">
        <v>15</v>
      </c>
      <c r="G159" s="1" t="s">
        <v>473</v>
      </c>
      <c r="H159" s="15" t="s">
        <v>126</v>
      </c>
      <c r="I159" s="16">
        <v>278.63600000000002</v>
      </c>
      <c r="J159" s="24">
        <v>0</v>
      </c>
      <c r="K159" s="33">
        <v>278.63600000000002</v>
      </c>
      <c r="L159" s="15" t="s">
        <v>820</v>
      </c>
      <c r="M159" s="42">
        <v>2007</v>
      </c>
      <c r="N159" s="66">
        <v>39345</v>
      </c>
      <c r="O159" s="3" t="s">
        <v>795</v>
      </c>
      <c r="P159" s="70" t="s">
        <v>1512</v>
      </c>
      <c r="Q159" s="15"/>
      <c r="R159" s="7" t="s">
        <v>48</v>
      </c>
      <c r="S159" s="7" t="s">
        <v>46</v>
      </c>
      <c r="T159" s="1" t="s">
        <v>46</v>
      </c>
    </row>
    <row r="160" spans="1:20" ht="30" customHeight="1">
      <c r="A160" s="2">
        <f t="shared" si="2"/>
        <v>158</v>
      </c>
      <c r="B160" s="29" t="s">
        <v>819</v>
      </c>
      <c r="C160" s="3" t="s">
        <v>818</v>
      </c>
      <c r="D160" s="15" t="s">
        <v>54</v>
      </c>
      <c r="E160" s="1" t="s">
        <v>53</v>
      </c>
      <c r="F160" s="15" t="s">
        <v>15</v>
      </c>
      <c r="G160" s="1" t="s">
        <v>473</v>
      </c>
      <c r="H160" s="15" t="s">
        <v>126</v>
      </c>
      <c r="I160" s="16">
        <v>62.875999999999998</v>
      </c>
      <c r="J160" s="24">
        <v>0</v>
      </c>
      <c r="K160" s="33">
        <v>62.875999999999998</v>
      </c>
      <c r="L160" s="15" t="s">
        <v>817</v>
      </c>
      <c r="M160" s="42">
        <v>2006</v>
      </c>
      <c r="N160" s="66">
        <v>38905</v>
      </c>
      <c r="O160" s="3" t="s">
        <v>795</v>
      </c>
      <c r="P160" s="70" t="s">
        <v>1512</v>
      </c>
      <c r="Q160" s="15"/>
      <c r="R160" s="7" t="s">
        <v>48</v>
      </c>
      <c r="S160" s="7" t="s">
        <v>46</v>
      </c>
      <c r="T160" s="1" t="s">
        <v>46</v>
      </c>
    </row>
    <row r="161" spans="1:20" ht="30" customHeight="1">
      <c r="A161" s="2">
        <f t="shared" si="2"/>
        <v>159</v>
      </c>
      <c r="B161" s="27" t="s">
        <v>816</v>
      </c>
      <c r="C161" s="1" t="s">
        <v>815</v>
      </c>
      <c r="D161" s="15" t="s">
        <v>54</v>
      </c>
      <c r="E161" s="1" t="s">
        <v>53</v>
      </c>
      <c r="F161" s="15" t="s">
        <v>52</v>
      </c>
      <c r="G161" s="1" t="s">
        <v>814</v>
      </c>
      <c r="H161" s="15" t="s">
        <v>240</v>
      </c>
      <c r="I161" s="33">
        <v>625.04999999999995</v>
      </c>
      <c r="J161" s="24">
        <v>0</v>
      </c>
      <c r="K161" s="33">
        <v>625.04999999999995</v>
      </c>
      <c r="L161" s="1" t="s">
        <v>813</v>
      </c>
      <c r="M161" s="42">
        <v>2006</v>
      </c>
      <c r="N161" s="66">
        <v>38905</v>
      </c>
      <c r="O161" s="3" t="s">
        <v>812</v>
      </c>
      <c r="P161" s="70" t="s">
        <v>1512</v>
      </c>
      <c r="Q161" s="15"/>
      <c r="R161" s="49" t="s">
        <v>347</v>
      </c>
      <c r="S161" s="7" t="s">
        <v>470</v>
      </c>
      <c r="T161" s="1" t="s">
        <v>811</v>
      </c>
    </row>
    <row r="162" spans="1:20" ht="30" customHeight="1">
      <c r="A162" s="2">
        <f t="shared" si="2"/>
        <v>160</v>
      </c>
      <c r="B162" s="29" t="s">
        <v>810</v>
      </c>
      <c r="C162" s="15" t="s">
        <v>809</v>
      </c>
      <c r="D162" s="15" t="s">
        <v>54</v>
      </c>
      <c r="E162" s="1" t="s">
        <v>53</v>
      </c>
      <c r="F162" s="15" t="s">
        <v>13</v>
      </c>
      <c r="G162" s="1" t="s">
        <v>597</v>
      </c>
      <c r="H162" s="15" t="s">
        <v>162</v>
      </c>
      <c r="I162" s="16">
        <v>60.12</v>
      </c>
      <c r="J162" s="16">
        <v>60.12</v>
      </c>
      <c r="K162" s="33">
        <v>60.12</v>
      </c>
      <c r="L162" s="1" t="s">
        <v>808</v>
      </c>
      <c r="M162" s="42">
        <v>2006</v>
      </c>
      <c r="N162" s="66">
        <v>38902</v>
      </c>
      <c r="O162" s="3" t="s">
        <v>807</v>
      </c>
      <c r="P162" s="70" t="s">
        <v>1512</v>
      </c>
      <c r="Q162" s="15"/>
      <c r="R162" s="7" t="s">
        <v>48</v>
      </c>
      <c r="S162" s="7" t="s">
        <v>46</v>
      </c>
      <c r="T162" s="1" t="s">
        <v>46</v>
      </c>
    </row>
    <row r="163" spans="1:20" ht="30" customHeight="1">
      <c r="A163" s="2">
        <f t="shared" si="2"/>
        <v>161</v>
      </c>
      <c r="B163" s="27" t="s">
        <v>806</v>
      </c>
      <c r="C163" s="1" t="s">
        <v>805</v>
      </c>
      <c r="D163" s="15" t="s">
        <v>54</v>
      </c>
      <c r="E163" s="1" t="s">
        <v>53</v>
      </c>
      <c r="F163" s="15" t="s">
        <v>13</v>
      </c>
      <c r="G163" s="1" t="s">
        <v>597</v>
      </c>
      <c r="H163" s="15" t="s">
        <v>162</v>
      </c>
      <c r="I163" s="16">
        <v>26</v>
      </c>
      <c r="J163" s="71">
        <v>26</v>
      </c>
      <c r="K163" s="33">
        <v>26</v>
      </c>
      <c r="L163" s="1" t="s">
        <v>804</v>
      </c>
      <c r="M163" s="42">
        <v>2006</v>
      </c>
      <c r="N163" s="66">
        <v>38902</v>
      </c>
      <c r="O163" s="3" t="s">
        <v>803</v>
      </c>
      <c r="P163" s="70" t="s">
        <v>1512</v>
      </c>
      <c r="Q163" s="15"/>
      <c r="R163" s="7" t="s">
        <v>48</v>
      </c>
      <c r="S163" s="7" t="s">
        <v>46</v>
      </c>
      <c r="T163" s="1" t="s">
        <v>46</v>
      </c>
    </row>
    <row r="164" spans="1:20" ht="30" customHeight="1">
      <c r="A164" s="2">
        <f t="shared" si="2"/>
        <v>162</v>
      </c>
      <c r="B164" s="29" t="s">
        <v>802</v>
      </c>
      <c r="C164" s="15" t="s">
        <v>801</v>
      </c>
      <c r="D164" s="15" t="s">
        <v>54</v>
      </c>
      <c r="E164" s="1" t="s">
        <v>53</v>
      </c>
      <c r="F164" s="15" t="s">
        <v>13</v>
      </c>
      <c r="G164" s="1" t="s">
        <v>597</v>
      </c>
      <c r="H164" s="15" t="s">
        <v>162</v>
      </c>
      <c r="I164" s="16">
        <v>74</v>
      </c>
      <c r="J164" s="33">
        <v>74</v>
      </c>
      <c r="K164" s="33">
        <v>74</v>
      </c>
      <c r="L164" s="15" t="s">
        <v>800</v>
      </c>
      <c r="M164" s="42">
        <v>2006</v>
      </c>
      <c r="N164" s="66">
        <v>38937</v>
      </c>
      <c r="O164" s="3" t="s">
        <v>799</v>
      </c>
      <c r="P164" s="70" t="s">
        <v>1512</v>
      </c>
      <c r="Q164" s="15"/>
      <c r="R164" s="7" t="s">
        <v>48</v>
      </c>
      <c r="S164" s="7" t="s">
        <v>46</v>
      </c>
      <c r="T164" s="1" t="s">
        <v>46</v>
      </c>
    </row>
    <row r="165" spans="1:20" ht="30" customHeight="1">
      <c r="A165" s="2">
        <f t="shared" si="2"/>
        <v>163</v>
      </c>
      <c r="B165" s="27" t="s">
        <v>798</v>
      </c>
      <c r="C165" s="15" t="s">
        <v>797</v>
      </c>
      <c r="D165" s="15" t="s">
        <v>54</v>
      </c>
      <c r="E165" s="1" t="s">
        <v>53</v>
      </c>
      <c r="F165" s="15" t="s">
        <v>15</v>
      </c>
      <c r="G165" s="1" t="s">
        <v>473</v>
      </c>
      <c r="H165" s="15" t="s">
        <v>126</v>
      </c>
      <c r="I165" s="16">
        <v>35.238</v>
      </c>
      <c r="J165" s="33">
        <v>35.238</v>
      </c>
      <c r="K165" s="33">
        <v>35.238</v>
      </c>
      <c r="L165" s="15" t="s">
        <v>796</v>
      </c>
      <c r="M165" s="42">
        <v>2006</v>
      </c>
      <c r="N165" s="66">
        <v>38915</v>
      </c>
      <c r="O165" s="3" t="s">
        <v>795</v>
      </c>
      <c r="P165" s="70" t="s">
        <v>1512</v>
      </c>
      <c r="Q165" s="15"/>
      <c r="R165" s="7" t="s">
        <v>48</v>
      </c>
      <c r="S165" s="7" t="s">
        <v>46</v>
      </c>
      <c r="T165" s="1" t="s">
        <v>46</v>
      </c>
    </row>
    <row r="166" spans="1:20" ht="38.25" customHeight="1">
      <c r="A166" s="2">
        <f t="shared" si="2"/>
        <v>164</v>
      </c>
      <c r="B166" s="29" t="s">
        <v>794</v>
      </c>
      <c r="C166" s="15" t="s">
        <v>793</v>
      </c>
      <c r="D166" s="1" t="s">
        <v>81</v>
      </c>
      <c r="E166" s="3" t="s">
        <v>80</v>
      </c>
      <c r="F166" s="15" t="s">
        <v>19</v>
      </c>
      <c r="G166" s="3" t="s">
        <v>792</v>
      </c>
      <c r="H166" s="15" t="s">
        <v>78</v>
      </c>
      <c r="I166" s="16">
        <v>285</v>
      </c>
      <c r="J166" s="33">
        <v>285</v>
      </c>
      <c r="K166" s="33">
        <v>285</v>
      </c>
      <c r="L166" s="15" t="s">
        <v>791</v>
      </c>
      <c r="M166" s="42">
        <v>2006</v>
      </c>
      <c r="N166" s="28">
        <v>38936</v>
      </c>
      <c r="O166" s="3" t="s">
        <v>790</v>
      </c>
      <c r="P166" s="70" t="s">
        <v>1512</v>
      </c>
      <c r="Q166" s="15"/>
      <c r="R166" s="49" t="s">
        <v>347</v>
      </c>
      <c r="S166" s="7" t="s">
        <v>346</v>
      </c>
      <c r="T166" s="1" t="s">
        <v>789</v>
      </c>
    </row>
    <row r="167" spans="1:20" ht="30" customHeight="1">
      <c r="A167" s="2">
        <f t="shared" si="2"/>
        <v>165</v>
      </c>
      <c r="B167" s="27" t="s">
        <v>788</v>
      </c>
      <c r="C167" s="15" t="s">
        <v>787</v>
      </c>
      <c r="D167" s="1" t="s">
        <v>81</v>
      </c>
      <c r="E167" s="3" t="s">
        <v>80</v>
      </c>
      <c r="F167" s="15" t="s">
        <v>19</v>
      </c>
      <c r="G167" s="3" t="s">
        <v>78</v>
      </c>
      <c r="H167" s="15" t="s">
        <v>78</v>
      </c>
      <c r="I167" s="16">
        <v>860</v>
      </c>
      <c r="J167" s="33">
        <v>860</v>
      </c>
      <c r="K167" s="33">
        <v>860</v>
      </c>
      <c r="L167" s="15" t="s">
        <v>786</v>
      </c>
      <c r="M167" s="42">
        <v>2006</v>
      </c>
      <c r="N167" s="28">
        <v>38938</v>
      </c>
      <c r="O167" s="3" t="s">
        <v>785</v>
      </c>
      <c r="P167" s="70" t="s">
        <v>1512</v>
      </c>
      <c r="Q167" s="15"/>
      <c r="R167" s="49" t="s">
        <v>347</v>
      </c>
      <c r="S167" s="7" t="s">
        <v>346</v>
      </c>
      <c r="T167" s="15" t="s">
        <v>784</v>
      </c>
    </row>
    <row r="168" spans="1:20" ht="30" customHeight="1">
      <c r="A168" s="2">
        <f t="shared" si="2"/>
        <v>166</v>
      </c>
      <c r="B168" s="29" t="s">
        <v>783</v>
      </c>
      <c r="C168" s="15" t="s">
        <v>782</v>
      </c>
      <c r="D168" s="15" t="s">
        <v>54</v>
      </c>
      <c r="E168" s="1" t="s">
        <v>53</v>
      </c>
      <c r="F168" s="15" t="s">
        <v>15</v>
      </c>
      <c r="G168" s="1" t="s">
        <v>473</v>
      </c>
      <c r="H168" s="15" t="s">
        <v>126</v>
      </c>
      <c r="I168" s="16">
        <v>1318</v>
      </c>
      <c r="J168" s="24">
        <v>0</v>
      </c>
      <c r="K168" s="33">
        <v>1318</v>
      </c>
      <c r="L168" s="15" t="s">
        <v>781</v>
      </c>
      <c r="M168" s="42">
        <v>2006</v>
      </c>
      <c r="N168" s="72">
        <v>39003</v>
      </c>
      <c r="O168" s="3" t="s">
        <v>497</v>
      </c>
      <c r="P168" s="70" t="s">
        <v>1512</v>
      </c>
      <c r="Q168" s="3"/>
      <c r="R168" s="7" t="s">
        <v>48</v>
      </c>
      <c r="S168" s="7" t="s">
        <v>46</v>
      </c>
      <c r="T168" s="1" t="s">
        <v>46</v>
      </c>
    </row>
    <row r="169" spans="1:20" ht="30" customHeight="1">
      <c r="A169" s="2">
        <f t="shared" si="2"/>
        <v>167</v>
      </c>
      <c r="B169" s="27" t="s">
        <v>780</v>
      </c>
      <c r="C169" s="15" t="s">
        <v>779</v>
      </c>
      <c r="D169" s="15" t="s">
        <v>54</v>
      </c>
      <c r="E169" s="15" t="s">
        <v>53</v>
      </c>
      <c r="F169" s="15" t="s">
        <v>151</v>
      </c>
      <c r="G169" s="15" t="s">
        <v>314</v>
      </c>
      <c r="H169" s="15" t="s">
        <v>151</v>
      </c>
      <c r="I169" s="16">
        <v>148</v>
      </c>
      <c r="J169" s="24">
        <v>0</v>
      </c>
      <c r="K169" s="33">
        <v>148</v>
      </c>
      <c r="L169" s="1" t="s">
        <v>778</v>
      </c>
      <c r="M169" s="42">
        <v>2006</v>
      </c>
      <c r="N169" s="66">
        <v>38995</v>
      </c>
      <c r="O169" s="3" t="s">
        <v>777</v>
      </c>
      <c r="P169" s="70" t="s">
        <v>1512</v>
      </c>
      <c r="Q169" s="15"/>
      <c r="R169" s="49" t="s">
        <v>347</v>
      </c>
      <c r="S169" s="7" t="s">
        <v>470</v>
      </c>
      <c r="T169" s="1" t="s">
        <v>776</v>
      </c>
    </row>
    <row r="170" spans="1:20" ht="30" customHeight="1">
      <c r="A170" s="2">
        <f t="shared" si="2"/>
        <v>168</v>
      </c>
      <c r="B170" s="29" t="s">
        <v>775</v>
      </c>
      <c r="C170" s="15" t="s">
        <v>774</v>
      </c>
      <c r="D170" s="15" t="s">
        <v>54</v>
      </c>
      <c r="E170" s="1" t="s">
        <v>53</v>
      </c>
      <c r="F170" s="15" t="s">
        <v>151</v>
      </c>
      <c r="G170" s="1" t="s">
        <v>444</v>
      </c>
      <c r="H170" s="15" t="s">
        <v>151</v>
      </c>
      <c r="I170" s="16">
        <v>79.099999999999994</v>
      </c>
      <c r="J170" s="33">
        <v>79.099999999999994</v>
      </c>
      <c r="K170" s="33">
        <v>79.099999999999994</v>
      </c>
      <c r="L170" s="15" t="s">
        <v>773</v>
      </c>
      <c r="M170" s="42">
        <v>2006</v>
      </c>
      <c r="N170" s="66">
        <v>38993</v>
      </c>
      <c r="O170" s="3" t="s">
        <v>772</v>
      </c>
      <c r="P170" s="70" t="s">
        <v>1512</v>
      </c>
      <c r="Q170" s="15"/>
      <c r="R170" s="49" t="s">
        <v>347</v>
      </c>
      <c r="S170" s="7" t="s">
        <v>470</v>
      </c>
      <c r="T170" s="1" t="s">
        <v>771</v>
      </c>
    </row>
    <row r="171" spans="1:20" ht="30" customHeight="1">
      <c r="A171" s="2">
        <f t="shared" si="2"/>
        <v>169</v>
      </c>
      <c r="B171" s="27" t="s">
        <v>770</v>
      </c>
      <c r="C171" s="15" t="s">
        <v>769</v>
      </c>
      <c r="D171" s="15" t="s">
        <v>54</v>
      </c>
      <c r="E171" s="15" t="s">
        <v>53</v>
      </c>
      <c r="F171" s="15" t="s">
        <v>151</v>
      </c>
      <c r="G171" s="15" t="s">
        <v>314</v>
      </c>
      <c r="H171" s="15" t="s">
        <v>151</v>
      </c>
      <c r="I171" s="16">
        <v>455</v>
      </c>
      <c r="J171" s="24">
        <v>0</v>
      </c>
      <c r="K171" s="33">
        <v>455</v>
      </c>
      <c r="L171" s="1" t="s">
        <v>768</v>
      </c>
      <c r="M171" s="42">
        <v>2006</v>
      </c>
      <c r="N171" s="66">
        <v>39003</v>
      </c>
      <c r="O171" s="3" t="s">
        <v>767</v>
      </c>
      <c r="P171" s="70" t="s">
        <v>1512</v>
      </c>
      <c r="Q171" s="15"/>
      <c r="R171" s="49" t="s">
        <v>347</v>
      </c>
      <c r="S171" s="7" t="s">
        <v>470</v>
      </c>
      <c r="T171" s="1" t="s">
        <v>766</v>
      </c>
    </row>
    <row r="172" spans="1:20" ht="30" customHeight="1">
      <c r="A172" s="2">
        <f t="shared" si="2"/>
        <v>170</v>
      </c>
      <c r="B172" s="29" t="s">
        <v>765</v>
      </c>
      <c r="C172" s="15" t="s">
        <v>764</v>
      </c>
      <c r="D172" s="15" t="s">
        <v>54</v>
      </c>
      <c r="E172" s="1" t="s">
        <v>53</v>
      </c>
      <c r="F172" s="15" t="s">
        <v>151</v>
      </c>
      <c r="G172" s="1" t="s">
        <v>152</v>
      </c>
      <c r="H172" s="15" t="s">
        <v>151</v>
      </c>
      <c r="I172" s="16">
        <v>167</v>
      </c>
      <c r="J172" s="33">
        <v>167</v>
      </c>
      <c r="K172" s="33">
        <v>167</v>
      </c>
      <c r="L172" s="15" t="s">
        <v>763</v>
      </c>
      <c r="M172" s="42">
        <v>2006</v>
      </c>
      <c r="N172" s="66">
        <v>38993</v>
      </c>
      <c r="O172" s="3" t="s">
        <v>762</v>
      </c>
      <c r="P172" s="70" t="s">
        <v>1512</v>
      </c>
      <c r="Q172" s="15"/>
      <c r="R172" s="49" t="s">
        <v>347</v>
      </c>
      <c r="S172" s="7" t="s">
        <v>470</v>
      </c>
      <c r="T172" s="1" t="s">
        <v>761</v>
      </c>
    </row>
    <row r="173" spans="1:20" ht="30" customHeight="1">
      <c r="A173" s="2">
        <f t="shared" si="2"/>
        <v>171</v>
      </c>
      <c r="B173" s="27" t="s">
        <v>760</v>
      </c>
      <c r="C173" s="15" t="s">
        <v>759</v>
      </c>
      <c r="D173" s="1" t="s">
        <v>81</v>
      </c>
      <c r="E173" s="3" t="s">
        <v>80</v>
      </c>
      <c r="F173" s="15" t="s">
        <v>13</v>
      </c>
      <c r="G173" s="3" t="s">
        <v>652</v>
      </c>
      <c r="H173" s="15" t="s">
        <v>162</v>
      </c>
      <c r="I173" s="16">
        <v>38</v>
      </c>
      <c r="J173" s="16">
        <v>38</v>
      </c>
      <c r="K173" s="33">
        <v>38</v>
      </c>
      <c r="L173" s="1" t="s">
        <v>758</v>
      </c>
      <c r="M173" s="42">
        <v>2006</v>
      </c>
      <c r="N173" s="28">
        <v>38880</v>
      </c>
      <c r="O173" s="3" t="s">
        <v>757</v>
      </c>
      <c r="P173" s="70" t="s">
        <v>1512</v>
      </c>
      <c r="Q173" s="15"/>
      <c r="R173" s="7" t="s">
        <v>48</v>
      </c>
      <c r="S173" s="7" t="s">
        <v>46</v>
      </c>
      <c r="T173" s="1" t="s">
        <v>46</v>
      </c>
    </row>
    <row r="174" spans="1:20" ht="30" customHeight="1">
      <c r="A174" s="2">
        <f t="shared" si="2"/>
        <v>172</v>
      </c>
      <c r="B174" s="29" t="s">
        <v>756</v>
      </c>
      <c r="C174" s="15" t="s">
        <v>755</v>
      </c>
      <c r="D174" s="15" t="s">
        <v>54</v>
      </c>
      <c r="E174" s="1" t="s">
        <v>53</v>
      </c>
      <c r="F174" s="15" t="s">
        <v>61</v>
      </c>
      <c r="G174" s="1" t="s">
        <v>146</v>
      </c>
      <c r="H174" s="15" t="s">
        <v>66</v>
      </c>
      <c r="I174" s="16">
        <v>13.97</v>
      </c>
      <c r="J174" s="16">
        <v>13.97</v>
      </c>
      <c r="K174" s="33">
        <v>13.97</v>
      </c>
      <c r="L174" s="1" t="s">
        <v>754</v>
      </c>
      <c r="M174" s="42">
        <v>2006</v>
      </c>
      <c r="N174" s="66">
        <v>39014</v>
      </c>
      <c r="O174" s="3" t="s">
        <v>753</v>
      </c>
      <c r="P174" s="70" t="s">
        <v>1512</v>
      </c>
      <c r="Q174" s="15"/>
      <c r="R174" s="7" t="s">
        <v>48</v>
      </c>
      <c r="S174" s="7" t="s">
        <v>46</v>
      </c>
      <c r="T174" s="1" t="s">
        <v>46</v>
      </c>
    </row>
    <row r="175" spans="1:20" ht="30" customHeight="1">
      <c r="A175" s="2">
        <f t="shared" si="2"/>
        <v>173</v>
      </c>
      <c r="B175" s="27" t="s">
        <v>752</v>
      </c>
      <c r="C175" s="1" t="s">
        <v>751</v>
      </c>
      <c r="D175" s="15" t="s">
        <v>54</v>
      </c>
      <c r="E175" s="1" t="s">
        <v>53</v>
      </c>
      <c r="F175" s="1" t="s">
        <v>13</v>
      </c>
      <c r="G175" s="1" t="s">
        <v>163</v>
      </c>
      <c r="H175" s="1" t="s">
        <v>162</v>
      </c>
      <c r="I175" s="11">
        <v>849.375</v>
      </c>
      <c r="J175" s="24">
        <v>0</v>
      </c>
      <c r="K175" s="58">
        <v>849.375</v>
      </c>
      <c r="L175" s="1" t="s">
        <v>750</v>
      </c>
      <c r="M175" s="42">
        <v>2006</v>
      </c>
      <c r="N175" s="72">
        <v>39027</v>
      </c>
      <c r="O175" s="15" t="s">
        <v>497</v>
      </c>
      <c r="P175" s="5" t="s">
        <v>1512</v>
      </c>
      <c r="Q175" s="3"/>
      <c r="R175" s="7" t="s">
        <v>48</v>
      </c>
      <c r="S175" s="7" t="s">
        <v>46</v>
      </c>
      <c r="T175" s="1" t="s">
        <v>46</v>
      </c>
    </row>
    <row r="176" spans="1:20" ht="37.5" customHeight="1">
      <c r="A176" s="2">
        <f t="shared" si="2"/>
        <v>174</v>
      </c>
      <c r="B176" s="29" t="s">
        <v>749</v>
      </c>
      <c r="C176" s="1" t="s">
        <v>748</v>
      </c>
      <c r="D176" s="15" t="s">
        <v>54</v>
      </c>
      <c r="E176" s="1" t="s">
        <v>53</v>
      </c>
      <c r="F176" s="1" t="s">
        <v>15</v>
      </c>
      <c r="G176" s="1" t="s">
        <v>747</v>
      </c>
      <c r="H176" s="1" t="s">
        <v>126</v>
      </c>
      <c r="I176" s="11">
        <v>474.28</v>
      </c>
      <c r="J176" s="24">
        <v>0</v>
      </c>
      <c r="K176" s="58">
        <v>474.28</v>
      </c>
      <c r="L176" s="1" t="s">
        <v>746</v>
      </c>
      <c r="M176" s="42">
        <v>2006</v>
      </c>
      <c r="N176" s="66">
        <v>39023</v>
      </c>
      <c r="O176" s="15" t="s">
        <v>745</v>
      </c>
      <c r="P176" s="5" t="s">
        <v>1512</v>
      </c>
      <c r="Q176" s="15"/>
      <c r="R176" s="7" t="s">
        <v>48</v>
      </c>
      <c r="S176" s="7" t="s">
        <v>46</v>
      </c>
      <c r="T176" s="1" t="s">
        <v>46</v>
      </c>
    </row>
    <row r="177" spans="1:20" ht="30" customHeight="1">
      <c r="A177" s="2">
        <f t="shared" si="2"/>
        <v>175</v>
      </c>
      <c r="B177" s="27" t="s">
        <v>744</v>
      </c>
      <c r="C177" s="1" t="s">
        <v>743</v>
      </c>
      <c r="D177" s="15" t="s">
        <v>54</v>
      </c>
      <c r="E177" s="1" t="s">
        <v>53</v>
      </c>
      <c r="F177" s="1" t="s">
        <v>15</v>
      </c>
      <c r="G177" s="1" t="s">
        <v>498</v>
      </c>
      <c r="H177" s="1" t="s">
        <v>126</v>
      </c>
      <c r="I177" s="11">
        <v>919.56700000000001</v>
      </c>
      <c r="J177" s="24">
        <v>0</v>
      </c>
      <c r="K177" s="58">
        <v>919.56700000000001</v>
      </c>
      <c r="L177" s="1" t="s">
        <v>742</v>
      </c>
      <c r="M177" s="42">
        <v>2006</v>
      </c>
      <c r="N177" s="72">
        <v>39027</v>
      </c>
      <c r="O177" s="15" t="s">
        <v>497</v>
      </c>
      <c r="P177" s="5" t="s">
        <v>1512</v>
      </c>
      <c r="Q177" s="3"/>
      <c r="R177" s="7" t="s">
        <v>48</v>
      </c>
      <c r="S177" s="7" t="s">
        <v>46</v>
      </c>
      <c r="T177" s="1" t="s">
        <v>46</v>
      </c>
    </row>
    <row r="178" spans="1:20" ht="30" customHeight="1">
      <c r="A178" s="2">
        <f t="shared" si="2"/>
        <v>176</v>
      </c>
      <c r="B178" s="29" t="s">
        <v>741</v>
      </c>
      <c r="C178" s="1" t="s">
        <v>740</v>
      </c>
      <c r="D178" s="15" t="s">
        <v>54</v>
      </c>
      <c r="E178" s="1" t="s">
        <v>53</v>
      </c>
      <c r="F178" s="1" t="s">
        <v>13</v>
      </c>
      <c r="G178" s="1" t="s">
        <v>163</v>
      </c>
      <c r="H178" s="1" t="s">
        <v>162</v>
      </c>
      <c r="I178" s="11">
        <v>896.58500000000004</v>
      </c>
      <c r="J178" s="24">
        <v>0</v>
      </c>
      <c r="K178" s="58">
        <v>896.58500000000004</v>
      </c>
      <c r="L178" s="1" t="s">
        <v>739</v>
      </c>
      <c r="M178" s="42">
        <v>2006</v>
      </c>
      <c r="N178" s="72">
        <v>39027</v>
      </c>
      <c r="O178" s="15" t="s">
        <v>497</v>
      </c>
      <c r="P178" s="5" t="s">
        <v>1512</v>
      </c>
      <c r="Q178" s="3"/>
      <c r="R178" s="7" t="s">
        <v>48</v>
      </c>
      <c r="S178" s="7" t="s">
        <v>46</v>
      </c>
      <c r="T178" s="1" t="s">
        <v>46</v>
      </c>
    </row>
    <row r="179" spans="1:20" ht="30" customHeight="1">
      <c r="A179" s="2">
        <f t="shared" si="2"/>
        <v>177</v>
      </c>
      <c r="B179" s="27" t="s">
        <v>738</v>
      </c>
      <c r="C179" s="1" t="s">
        <v>737</v>
      </c>
      <c r="D179" s="15" t="s">
        <v>54</v>
      </c>
      <c r="E179" s="1" t="s">
        <v>53</v>
      </c>
      <c r="F179" s="1" t="s">
        <v>13</v>
      </c>
      <c r="G179" s="1" t="s">
        <v>163</v>
      </c>
      <c r="H179" s="1" t="s">
        <v>162</v>
      </c>
      <c r="I179" s="11">
        <v>764.42600000000004</v>
      </c>
      <c r="J179" s="24">
        <v>0</v>
      </c>
      <c r="K179" s="58">
        <v>764.42600000000004</v>
      </c>
      <c r="L179" s="1" t="s">
        <v>736</v>
      </c>
      <c r="M179" s="42">
        <v>2006</v>
      </c>
      <c r="N179" s="72">
        <v>39027</v>
      </c>
      <c r="O179" s="15" t="s">
        <v>497</v>
      </c>
      <c r="P179" s="5" t="s">
        <v>1512</v>
      </c>
      <c r="Q179" s="3"/>
      <c r="R179" s="7" t="s">
        <v>48</v>
      </c>
      <c r="S179" s="7" t="s">
        <v>46</v>
      </c>
      <c r="T179" s="1" t="s">
        <v>46</v>
      </c>
    </row>
    <row r="180" spans="1:20" ht="30" customHeight="1">
      <c r="A180" s="2">
        <f t="shared" si="2"/>
        <v>178</v>
      </c>
      <c r="B180" s="29" t="s">
        <v>735</v>
      </c>
      <c r="C180" s="1" t="s">
        <v>734</v>
      </c>
      <c r="D180" s="15" t="s">
        <v>54</v>
      </c>
      <c r="E180" s="1" t="s">
        <v>53</v>
      </c>
      <c r="F180" s="1" t="s">
        <v>13</v>
      </c>
      <c r="G180" s="1" t="s">
        <v>86</v>
      </c>
      <c r="H180" s="1" t="s">
        <v>72</v>
      </c>
      <c r="I180" s="11">
        <v>730</v>
      </c>
      <c r="J180" s="24">
        <v>0</v>
      </c>
      <c r="K180" s="58">
        <v>730</v>
      </c>
      <c r="L180" s="1" t="s">
        <v>733</v>
      </c>
      <c r="M180" s="42">
        <v>2006</v>
      </c>
      <c r="N180" s="72">
        <v>39027</v>
      </c>
      <c r="O180" s="15" t="s">
        <v>497</v>
      </c>
      <c r="P180" s="5" t="s">
        <v>1512</v>
      </c>
      <c r="Q180" s="3"/>
      <c r="R180" s="7" t="s">
        <v>48</v>
      </c>
      <c r="S180" s="7" t="s">
        <v>46</v>
      </c>
      <c r="T180" s="1" t="s">
        <v>46</v>
      </c>
    </row>
    <row r="181" spans="1:20" ht="30" customHeight="1">
      <c r="A181" s="2">
        <f t="shared" si="2"/>
        <v>179</v>
      </c>
      <c r="B181" s="27" t="s">
        <v>732</v>
      </c>
      <c r="C181" s="1" t="s">
        <v>731</v>
      </c>
      <c r="D181" s="15" t="s">
        <v>54</v>
      </c>
      <c r="E181" s="1" t="s">
        <v>53</v>
      </c>
      <c r="F181" s="1" t="s">
        <v>61</v>
      </c>
      <c r="G181" s="1" t="s">
        <v>343</v>
      </c>
      <c r="H181" s="1" t="s">
        <v>66</v>
      </c>
      <c r="I181" s="11">
        <v>2475</v>
      </c>
      <c r="J181" s="24">
        <v>0</v>
      </c>
      <c r="K181" s="58">
        <v>2475</v>
      </c>
      <c r="L181" s="1" t="s">
        <v>730</v>
      </c>
      <c r="M181" s="42">
        <v>2006</v>
      </c>
      <c r="N181" s="72">
        <v>39027</v>
      </c>
      <c r="O181" s="15" t="s">
        <v>497</v>
      </c>
      <c r="P181" s="5" t="s">
        <v>1512</v>
      </c>
      <c r="Q181" s="3"/>
      <c r="R181" s="7" t="s">
        <v>48</v>
      </c>
      <c r="S181" s="7" t="s">
        <v>46</v>
      </c>
      <c r="T181" s="1" t="s">
        <v>46</v>
      </c>
    </row>
    <row r="182" spans="1:20" ht="30" customHeight="1">
      <c r="A182" s="2">
        <f t="shared" si="2"/>
        <v>180</v>
      </c>
      <c r="B182" s="29" t="s">
        <v>729</v>
      </c>
      <c r="C182" s="1" t="s">
        <v>728</v>
      </c>
      <c r="D182" s="15" t="s">
        <v>54</v>
      </c>
      <c r="E182" s="1" t="s">
        <v>53</v>
      </c>
      <c r="F182" s="1" t="s">
        <v>13</v>
      </c>
      <c r="G182" s="1" t="s">
        <v>727</v>
      </c>
      <c r="H182" s="1" t="s">
        <v>162</v>
      </c>
      <c r="I182" s="11">
        <v>2305</v>
      </c>
      <c r="J182" s="24">
        <v>0</v>
      </c>
      <c r="K182" s="58">
        <v>2305</v>
      </c>
      <c r="L182" s="1" t="s">
        <v>726</v>
      </c>
      <c r="M182" s="42">
        <v>2006</v>
      </c>
      <c r="N182" s="72">
        <v>39027</v>
      </c>
      <c r="O182" s="15" t="s">
        <v>497</v>
      </c>
      <c r="P182" s="5" t="s">
        <v>1512</v>
      </c>
      <c r="Q182" s="3"/>
      <c r="R182" s="7" t="s">
        <v>48</v>
      </c>
      <c r="S182" s="7" t="s">
        <v>46</v>
      </c>
      <c r="T182" s="1" t="s">
        <v>46</v>
      </c>
    </row>
    <row r="183" spans="1:20" ht="37.5" customHeight="1">
      <c r="A183" s="2">
        <f t="shared" si="2"/>
        <v>181</v>
      </c>
      <c r="B183" s="27" t="s">
        <v>725</v>
      </c>
      <c r="C183" s="1" t="s">
        <v>724</v>
      </c>
      <c r="D183" s="15" t="s">
        <v>54</v>
      </c>
      <c r="E183" s="1" t="s">
        <v>53</v>
      </c>
      <c r="F183" s="1" t="s">
        <v>15</v>
      </c>
      <c r="G183" s="1" t="s">
        <v>720</v>
      </c>
      <c r="H183" s="1" t="s">
        <v>126</v>
      </c>
      <c r="I183" s="11">
        <v>450</v>
      </c>
      <c r="J183" s="24">
        <v>0</v>
      </c>
      <c r="K183" s="58">
        <v>450</v>
      </c>
      <c r="L183" s="1" t="s">
        <v>723</v>
      </c>
      <c r="M183" s="42">
        <v>2006</v>
      </c>
      <c r="N183" s="65">
        <v>39023</v>
      </c>
      <c r="O183" s="15" t="s">
        <v>185</v>
      </c>
      <c r="P183" s="5" t="s">
        <v>1512</v>
      </c>
      <c r="Q183" s="15"/>
      <c r="R183" s="7" t="s">
        <v>48</v>
      </c>
      <c r="S183" s="7" t="s">
        <v>46</v>
      </c>
      <c r="T183" s="1" t="s">
        <v>46</v>
      </c>
    </row>
    <row r="184" spans="1:20" ht="37.5" customHeight="1">
      <c r="A184" s="2">
        <f t="shared" si="2"/>
        <v>182</v>
      </c>
      <c r="B184" s="29" t="s">
        <v>722</v>
      </c>
      <c r="C184" s="1" t="s">
        <v>721</v>
      </c>
      <c r="D184" s="15" t="s">
        <v>54</v>
      </c>
      <c r="E184" s="1" t="s">
        <v>53</v>
      </c>
      <c r="F184" s="1" t="s">
        <v>15</v>
      </c>
      <c r="G184" s="1" t="s">
        <v>720</v>
      </c>
      <c r="H184" s="1" t="s">
        <v>126</v>
      </c>
      <c r="I184" s="11">
        <v>815.72</v>
      </c>
      <c r="J184" s="24">
        <v>0</v>
      </c>
      <c r="K184" s="58">
        <v>815.72</v>
      </c>
      <c r="L184" s="1" t="s">
        <v>719</v>
      </c>
      <c r="M184" s="42">
        <v>2006</v>
      </c>
      <c r="N184" s="65">
        <v>39027</v>
      </c>
      <c r="O184" s="15" t="s">
        <v>185</v>
      </c>
      <c r="P184" s="5" t="s">
        <v>1512</v>
      </c>
      <c r="Q184" s="15"/>
      <c r="R184" s="7" t="s">
        <v>48</v>
      </c>
      <c r="S184" s="7" t="s">
        <v>46</v>
      </c>
      <c r="T184" s="1" t="s">
        <v>46</v>
      </c>
    </row>
    <row r="185" spans="1:20" ht="30" customHeight="1">
      <c r="A185" s="2">
        <f t="shared" si="2"/>
        <v>183</v>
      </c>
      <c r="B185" s="27" t="s">
        <v>718</v>
      </c>
      <c r="C185" s="1" t="s">
        <v>717</v>
      </c>
      <c r="D185" s="15" t="s">
        <v>54</v>
      </c>
      <c r="E185" s="1" t="s">
        <v>53</v>
      </c>
      <c r="F185" s="15" t="s">
        <v>52</v>
      </c>
      <c r="G185" s="1" t="s">
        <v>319</v>
      </c>
      <c r="H185" s="1" t="s">
        <v>240</v>
      </c>
      <c r="I185" s="16">
        <v>16.32</v>
      </c>
      <c r="J185" s="16">
        <v>16.32</v>
      </c>
      <c r="K185" s="33">
        <v>16.32</v>
      </c>
      <c r="L185" s="1" t="s">
        <v>716</v>
      </c>
      <c r="M185" s="2">
        <v>2006</v>
      </c>
      <c r="N185" s="66">
        <v>39020</v>
      </c>
      <c r="O185" s="1" t="s">
        <v>715</v>
      </c>
      <c r="P185" s="7" t="s">
        <v>1512</v>
      </c>
      <c r="Q185" s="15"/>
      <c r="R185" s="7" t="s">
        <v>48</v>
      </c>
      <c r="S185" s="7" t="s">
        <v>46</v>
      </c>
      <c r="T185" s="1" t="s">
        <v>46</v>
      </c>
    </row>
    <row r="186" spans="1:20" ht="30" customHeight="1">
      <c r="A186" s="2">
        <f t="shared" si="2"/>
        <v>184</v>
      </c>
      <c r="B186" s="29" t="s">
        <v>714</v>
      </c>
      <c r="C186" s="1" t="s">
        <v>713</v>
      </c>
      <c r="D186" s="15" t="s">
        <v>54</v>
      </c>
      <c r="E186" s="1" t="s">
        <v>53</v>
      </c>
      <c r="F186" s="1" t="s">
        <v>1517</v>
      </c>
      <c r="G186" s="1" t="s">
        <v>527</v>
      </c>
      <c r="H186" s="1" t="s">
        <v>91</v>
      </c>
      <c r="I186" s="16">
        <v>56.72</v>
      </c>
      <c r="J186" s="16">
        <v>56.72</v>
      </c>
      <c r="K186" s="33">
        <v>56.72</v>
      </c>
      <c r="L186" s="1" t="s">
        <v>712</v>
      </c>
      <c r="M186" s="2">
        <v>2006</v>
      </c>
      <c r="N186" s="66">
        <v>39001</v>
      </c>
      <c r="O186" s="15" t="s">
        <v>711</v>
      </c>
      <c r="P186" s="5" t="s">
        <v>1512</v>
      </c>
      <c r="Q186" s="15"/>
      <c r="R186" s="7" t="s">
        <v>48</v>
      </c>
      <c r="S186" s="7" t="s">
        <v>46</v>
      </c>
      <c r="T186" s="1" t="s">
        <v>46</v>
      </c>
    </row>
    <row r="187" spans="1:20" ht="30" customHeight="1">
      <c r="A187" s="2">
        <f t="shared" si="2"/>
        <v>185</v>
      </c>
      <c r="B187" s="27" t="s">
        <v>710</v>
      </c>
      <c r="C187" s="1" t="s">
        <v>709</v>
      </c>
      <c r="D187" s="15" t="s">
        <v>54</v>
      </c>
      <c r="E187" s="1" t="s">
        <v>53</v>
      </c>
      <c r="F187" s="15" t="s">
        <v>19</v>
      </c>
      <c r="G187" s="1" t="s">
        <v>708</v>
      </c>
      <c r="H187" s="1" t="s">
        <v>229</v>
      </c>
      <c r="I187" s="16">
        <v>18.29</v>
      </c>
      <c r="J187" s="16">
        <v>18.29</v>
      </c>
      <c r="K187" s="33">
        <v>18.29</v>
      </c>
      <c r="L187" s="1" t="s">
        <v>707</v>
      </c>
      <c r="M187" s="2">
        <v>2006</v>
      </c>
      <c r="N187" s="66">
        <v>39079</v>
      </c>
      <c r="O187" s="15" t="s">
        <v>706</v>
      </c>
      <c r="P187" s="5" t="s">
        <v>1512</v>
      </c>
      <c r="Q187" s="15"/>
      <c r="R187" s="7" t="s">
        <v>48</v>
      </c>
      <c r="S187" s="7" t="s">
        <v>46</v>
      </c>
      <c r="T187" s="1" t="s">
        <v>46</v>
      </c>
    </row>
    <row r="188" spans="1:20" ht="30" customHeight="1">
      <c r="A188" s="2">
        <f t="shared" si="2"/>
        <v>186</v>
      </c>
      <c r="B188" s="29" t="s">
        <v>705</v>
      </c>
      <c r="C188" s="1" t="s">
        <v>704</v>
      </c>
      <c r="D188" s="15" t="s">
        <v>54</v>
      </c>
      <c r="E188" s="1" t="s">
        <v>53</v>
      </c>
      <c r="F188" s="1" t="s">
        <v>15</v>
      </c>
      <c r="G188" s="1" t="s">
        <v>473</v>
      </c>
      <c r="H188" s="1" t="s">
        <v>126</v>
      </c>
      <c r="I188" s="16">
        <v>1360</v>
      </c>
      <c r="J188" s="24">
        <v>0</v>
      </c>
      <c r="K188" s="33">
        <v>1360</v>
      </c>
      <c r="L188" s="1" t="s">
        <v>703</v>
      </c>
      <c r="M188" s="2">
        <v>2006</v>
      </c>
      <c r="N188" s="66">
        <v>39079</v>
      </c>
      <c r="O188" s="15" t="s">
        <v>497</v>
      </c>
      <c r="P188" s="5" t="s">
        <v>1512</v>
      </c>
      <c r="Q188" s="67"/>
      <c r="R188" s="7" t="s">
        <v>48</v>
      </c>
      <c r="S188" s="7" t="s">
        <v>46</v>
      </c>
      <c r="T188" s="1" t="s">
        <v>46</v>
      </c>
    </row>
    <row r="189" spans="1:20" ht="30" customHeight="1">
      <c r="A189" s="2">
        <f t="shared" si="2"/>
        <v>187</v>
      </c>
      <c r="B189" s="27" t="s">
        <v>702</v>
      </c>
      <c r="C189" s="1" t="s">
        <v>701</v>
      </c>
      <c r="D189" s="15" t="s">
        <v>54</v>
      </c>
      <c r="E189" s="1" t="s">
        <v>53</v>
      </c>
      <c r="F189" s="1" t="s">
        <v>15</v>
      </c>
      <c r="G189" s="1" t="s">
        <v>473</v>
      </c>
      <c r="H189" s="1" t="s">
        <v>126</v>
      </c>
      <c r="I189" s="16">
        <v>1326</v>
      </c>
      <c r="J189" s="24">
        <v>0</v>
      </c>
      <c r="K189" s="33">
        <v>1326</v>
      </c>
      <c r="L189" s="1" t="s">
        <v>700</v>
      </c>
      <c r="M189" s="2">
        <v>2006</v>
      </c>
      <c r="N189" s="66">
        <v>39079</v>
      </c>
      <c r="O189" s="15" t="s">
        <v>497</v>
      </c>
      <c r="P189" s="5" t="s">
        <v>1512</v>
      </c>
      <c r="Q189" s="67"/>
      <c r="R189" s="7" t="s">
        <v>48</v>
      </c>
      <c r="S189" s="7" t="s">
        <v>46</v>
      </c>
      <c r="T189" s="1" t="s">
        <v>46</v>
      </c>
    </row>
    <row r="190" spans="1:20" ht="30" customHeight="1">
      <c r="A190" s="2">
        <f t="shared" si="2"/>
        <v>188</v>
      </c>
      <c r="B190" s="29" t="s">
        <v>699</v>
      </c>
      <c r="C190" s="15" t="s">
        <v>698</v>
      </c>
      <c r="D190" s="15" t="s">
        <v>54</v>
      </c>
      <c r="E190" s="1" t="s">
        <v>53</v>
      </c>
      <c r="F190" s="15" t="s">
        <v>15</v>
      </c>
      <c r="G190" s="1" t="s">
        <v>473</v>
      </c>
      <c r="H190" s="15" t="s">
        <v>126</v>
      </c>
      <c r="I190" s="16">
        <v>1260</v>
      </c>
      <c r="J190" s="24">
        <v>0</v>
      </c>
      <c r="K190" s="33">
        <v>1260</v>
      </c>
      <c r="L190" s="1" t="s">
        <v>697</v>
      </c>
      <c r="M190" s="2">
        <v>2006</v>
      </c>
      <c r="N190" s="66">
        <v>39079</v>
      </c>
      <c r="O190" s="3" t="s">
        <v>497</v>
      </c>
      <c r="P190" s="5" t="s">
        <v>1512</v>
      </c>
      <c r="Q190" s="67"/>
      <c r="R190" s="7" t="s">
        <v>48</v>
      </c>
      <c r="S190" s="7" t="s">
        <v>46</v>
      </c>
      <c r="T190" s="1" t="s">
        <v>46</v>
      </c>
    </row>
    <row r="191" spans="1:20" ht="30" customHeight="1">
      <c r="A191" s="2">
        <f t="shared" si="2"/>
        <v>189</v>
      </c>
      <c r="B191" s="27" t="s">
        <v>696</v>
      </c>
      <c r="C191" s="15" t="s">
        <v>695</v>
      </c>
      <c r="D191" s="15" t="s">
        <v>54</v>
      </c>
      <c r="E191" s="1" t="s">
        <v>53</v>
      </c>
      <c r="F191" s="15" t="s">
        <v>15</v>
      </c>
      <c r="G191" s="1" t="s">
        <v>473</v>
      </c>
      <c r="H191" s="15" t="s">
        <v>126</v>
      </c>
      <c r="I191" s="16">
        <v>1260</v>
      </c>
      <c r="J191" s="24">
        <v>0</v>
      </c>
      <c r="K191" s="33">
        <v>1260</v>
      </c>
      <c r="L191" s="1" t="s">
        <v>694</v>
      </c>
      <c r="M191" s="2">
        <v>2006</v>
      </c>
      <c r="N191" s="66">
        <v>39079</v>
      </c>
      <c r="O191" s="3" t="s">
        <v>497</v>
      </c>
      <c r="P191" s="5" t="s">
        <v>1512</v>
      </c>
      <c r="Q191" s="67"/>
      <c r="R191" s="7" t="s">
        <v>48</v>
      </c>
      <c r="S191" s="7" t="s">
        <v>46</v>
      </c>
      <c r="T191" s="1" t="s">
        <v>46</v>
      </c>
    </row>
    <row r="192" spans="1:20" ht="30" customHeight="1">
      <c r="A192" s="2">
        <f t="shared" si="2"/>
        <v>190</v>
      </c>
      <c r="B192" s="29" t="s">
        <v>693</v>
      </c>
      <c r="C192" s="1" t="s">
        <v>692</v>
      </c>
      <c r="D192" s="15" t="s">
        <v>54</v>
      </c>
      <c r="E192" s="6" t="s">
        <v>53</v>
      </c>
      <c r="F192" s="1" t="s">
        <v>13</v>
      </c>
      <c r="G192" s="15" t="s">
        <v>163</v>
      </c>
      <c r="H192" s="1" t="s">
        <v>162</v>
      </c>
      <c r="I192" s="16">
        <v>31.15</v>
      </c>
      <c r="J192" s="33">
        <v>31.15</v>
      </c>
      <c r="K192" s="33">
        <v>31.15</v>
      </c>
      <c r="L192" s="1" t="s">
        <v>690</v>
      </c>
      <c r="M192" s="1">
        <v>2006</v>
      </c>
      <c r="N192" s="66">
        <v>39096</v>
      </c>
      <c r="O192" s="15" t="s">
        <v>691</v>
      </c>
      <c r="P192" s="5" t="s">
        <v>1512</v>
      </c>
      <c r="Q192" s="15"/>
      <c r="R192" s="49" t="s">
        <v>347</v>
      </c>
      <c r="S192" s="7" t="s">
        <v>470</v>
      </c>
      <c r="T192" s="3" t="s">
        <v>689</v>
      </c>
    </row>
    <row r="193" spans="1:20" ht="30" customHeight="1">
      <c r="A193" s="2">
        <f t="shared" si="2"/>
        <v>191</v>
      </c>
      <c r="B193" s="27" t="s">
        <v>688</v>
      </c>
      <c r="C193" s="1" t="s">
        <v>687</v>
      </c>
      <c r="D193" s="15" t="s">
        <v>54</v>
      </c>
      <c r="E193" s="6" t="s">
        <v>53</v>
      </c>
      <c r="F193" s="1" t="s">
        <v>151</v>
      </c>
      <c r="G193" s="15" t="s">
        <v>314</v>
      </c>
      <c r="H193" s="1" t="s">
        <v>151</v>
      </c>
      <c r="I193" s="16">
        <v>498</v>
      </c>
      <c r="J193" s="24">
        <v>0</v>
      </c>
      <c r="K193" s="33">
        <v>498</v>
      </c>
      <c r="L193" s="1" t="s">
        <v>685</v>
      </c>
      <c r="M193" s="1">
        <v>2007</v>
      </c>
      <c r="N193" s="66">
        <v>39240</v>
      </c>
      <c r="O193" s="15" t="s">
        <v>686</v>
      </c>
      <c r="P193" s="5" t="s">
        <v>1512</v>
      </c>
      <c r="Q193" s="15"/>
      <c r="R193" s="49" t="s">
        <v>347</v>
      </c>
      <c r="S193" s="7" t="s">
        <v>470</v>
      </c>
      <c r="T193" s="3" t="s">
        <v>684</v>
      </c>
    </row>
    <row r="194" spans="1:20" ht="30" customHeight="1">
      <c r="A194" s="2">
        <f t="shared" si="2"/>
        <v>192</v>
      </c>
      <c r="B194" s="29" t="s">
        <v>683</v>
      </c>
      <c r="C194" s="1" t="s">
        <v>682</v>
      </c>
      <c r="D194" s="15" t="s">
        <v>54</v>
      </c>
      <c r="E194" s="1" t="s">
        <v>53</v>
      </c>
      <c r="F194" s="1" t="s">
        <v>151</v>
      </c>
      <c r="G194" s="1" t="s">
        <v>152</v>
      </c>
      <c r="H194" s="1" t="s">
        <v>151</v>
      </c>
      <c r="I194" s="16">
        <v>64.599999999999994</v>
      </c>
      <c r="J194" s="24">
        <v>0</v>
      </c>
      <c r="K194" s="33">
        <v>64.599999999999994</v>
      </c>
      <c r="L194" s="1" t="s">
        <v>681</v>
      </c>
      <c r="M194" s="1">
        <v>2007</v>
      </c>
      <c r="N194" s="66">
        <v>39154</v>
      </c>
      <c r="O194" s="15" t="s">
        <v>680</v>
      </c>
      <c r="P194" s="5" t="s">
        <v>1512</v>
      </c>
      <c r="Q194" s="15"/>
      <c r="R194" s="7" t="s">
        <v>48</v>
      </c>
      <c r="S194" s="7" t="s">
        <v>46</v>
      </c>
      <c r="T194" s="1" t="s">
        <v>46</v>
      </c>
    </row>
    <row r="195" spans="1:20" ht="30" customHeight="1">
      <c r="A195" s="2">
        <f t="shared" si="2"/>
        <v>193</v>
      </c>
      <c r="B195" s="29" t="s">
        <v>679</v>
      </c>
      <c r="C195" s="1" t="s">
        <v>678</v>
      </c>
      <c r="D195" s="15" t="s">
        <v>54</v>
      </c>
      <c r="E195" s="1" t="s">
        <v>53</v>
      </c>
      <c r="F195" s="1" t="s">
        <v>9</v>
      </c>
      <c r="G195" s="1" t="s">
        <v>522</v>
      </c>
      <c r="H195" s="1" t="s">
        <v>521</v>
      </c>
      <c r="I195" s="16">
        <v>126.02</v>
      </c>
      <c r="J195" s="16">
        <v>126.02</v>
      </c>
      <c r="K195" s="33">
        <v>126.02</v>
      </c>
      <c r="L195" s="1" t="s">
        <v>677</v>
      </c>
      <c r="M195" s="2">
        <v>2007</v>
      </c>
      <c r="N195" s="66">
        <v>39168</v>
      </c>
      <c r="O195" s="15" t="s">
        <v>676</v>
      </c>
      <c r="P195" s="5" t="s">
        <v>1512</v>
      </c>
      <c r="Q195" s="15"/>
      <c r="R195" s="7" t="s">
        <v>48</v>
      </c>
      <c r="S195" s="7" t="s">
        <v>46</v>
      </c>
      <c r="T195" s="1" t="s">
        <v>46</v>
      </c>
    </row>
    <row r="196" spans="1:20" ht="30" customHeight="1">
      <c r="A196" s="2">
        <f t="shared" si="2"/>
        <v>194</v>
      </c>
      <c r="B196" s="27" t="s">
        <v>675</v>
      </c>
      <c r="C196" s="1" t="s">
        <v>674</v>
      </c>
      <c r="D196" s="15" t="s">
        <v>54</v>
      </c>
      <c r="E196" s="1" t="s">
        <v>53</v>
      </c>
      <c r="F196" s="1" t="s">
        <v>1517</v>
      </c>
      <c r="G196" s="1" t="s">
        <v>527</v>
      </c>
      <c r="H196" s="1" t="s">
        <v>91</v>
      </c>
      <c r="I196" s="30">
        <v>103.27500000000001</v>
      </c>
      <c r="J196" s="16">
        <v>103.27500000000001</v>
      </c>
      <c r="K196" s="33">
        <v>103.27500000000001</v>
      </c>
      <c r="L196" s="1" t="s">
        <v>673</v>
      </c>
      <c r="M196" s="2">
        <v>2007</v>
      </c>
      <c r="N196" s="66">
        <v>39189</v>
      </c>
      <c r="O196" s="15" t="s">
        <v>672</v>
      </c>
      <c r="P196" s="5" t="s">
        <v>1512</v>
      </c>
      <c r="Q196" s="15"/>
      <c r="R196" s="7" t="s">
        <v>48</v>
      </c>
      <c r="S196" s="7" t="s">
        <v>46</v>
      </c>
      <c r="T196" s="1" t="s">
        <v>46</v>
      </c>
    </row>
    <row r="197" spans="1:20" ht="37.5" customHeight="1">
      <c r="A197" s="2">
        <f t="shared" ref="A197:A260" si="3">A196+1</f>
        <v>195</v>
      </c>
      <c r="B197" s="29" t="s">
        <v>671</v>
      </c>
      <c r="C197" s="1" t="s">
        <v>670</v>
      </c>
      <c r="D197" s="15" t="s">
        <v>54</v>
      </c>
      <c r="E197" s="1" t="s">
        <v>53</v>
      </c>
      <c r="F197" s="1" t="s">
        <v>9</v>
      </c>
      <c r="G197" s="1" t="s">
        <v>669</v>
      </c>
      <c r="H197" s="1" t="s">
        <v>668</v>
      </c>
      <c r="I197" s="16">
        <v>237.3</v>
      </c>
      <c r="J197" s="16">
        <v>237.3</v>
      </c>
      <c r="K197" s="33">
        <v>237.3</v>
      </c>
      <c r="L197" s="1" t="s">
        <v>667</v>
      </c>
      <c r="M197" s="2">
        <v>2007</v>
      </c>
      <c r="N197" s="66">
        <v>39205</v>
      </c>
      <c r="O197" s="15" t="s">
        <v>666</v>
      </c>
      <c r="P197" s="5" t="s">
        <v>1512</v>
      </c>
      <c r="Q197" s="15"/>
      <c r="R197" s="7" t="s">
        <v>48</v>
      </c>
      <c r="S197" s="7" t="s">
        <v>46</v>
      </c>
      <c r="T197" s="1" t="s">
        <v>46</v>
      </c>
    </row>
    <row r="198" spans="1:20" ht="30" customHeight="1">
      <c r="A198" s="2">
        <f t="shared" si="3"/>
        <v>196</v>
      </c>
      <c r="B198" s="27" t="s">
        <v>665</v>
      </c>
      <c r="C198" s="1" t="s">
        <v>664</v>
      </c>
      <c r="D198" s="15" t="s">
        <v>54</v>
      </c>
      <c r="E198" s="1" t="s">
        <v>53</v>
      </c>
      <c r="F198" s="15" t="s">
        <v>17</v>
      </c>
      <c r="G198" s="1" t="s">
        <v>663</v>
      </c>
      <c r="H198" s="1" t="s">
        <v>59</v>
      </c>
      <c r="I198" s="16">
        <v>202.19800000000001</v>
      </c>
      <c r="J198" s="16">
        <v>202.19800000000001</v>
      </c>
      <c r="K198" s="33">
        <v>202.19800000000001</v>
      </c>
      <c r="L198" s="1" t="s">
        <v>662</v>
      </c>
      <c r="M198" s="2">
        <v>2007</v>
      </c>
      <c r="N198" s="66">
        <v>39210</v>
      </c>
      <c r="O198" s="15" t="s">
        <v>661</v>
      </c>
      <c r="P198" s="5" t="s">
        <v>1512</v>
      </c>
      <c r="Q198" s="67"/>
      <c r="R198" s="7" t="s">
        <v>48</v>
      </c>
      <c r="S198" s="7" t="s">
        <v>46</v>
      </c>
      <c r="T198" s="1" t="s">
        <v>46</v>
      </c>
    </row>
    <row r="199" spans="1:20" ht="52.5" customHeight="1">
      <c r="A199" s="2">
        <f t="shared" si="3"/>
        <v>197</v>
      </c>
      <c r="B199" s="29" t="s">
        <v>660</v>
      </c>
      <c r="C199" s="1" t="s">
        <v>659</v>
      </c>
      <c r="D199" s="1" t="s">
        <v>81</v>
      </c>
      <c r="E199" s="1" t="s">
        <v>80</v>
      </c>
      <c r="F199" s="15" t="s">
        <v>19</v>
      </c>
      <c r="G199" s="1" t="s">
        <v>658</v>
      </c>
      <c r="H199" s="1" t="s">
        <v>78</v>
      </c>
      <c r="I199" s="16">
        <v>557.4</v>
      </c>
      <c r="J199" s="16">
        <v>557.4</v>
      </c>
      <c r="K199" s="33">
        <v>557.4</v>
      </c>
      <c r="L199" s="7" t="s">
        <v>1546</v>
      </c>
      <c r="M199" s="2">
        <v>2007</v>
      </c>
      <c r="N199" s="66">
        <v>39191</v>
      </c>
      <c r="O199" s="15" t="s">
        <v>657</v>
      </c>
      <c r="P199" s="5" t="s">
        <v>1512</v>
      </c>
      <c r="Q199" s="15"/>
      <c r="R199" s="49" t="s">
        <v>347</v>
      </c>
      <c r="S199" s="7" t="s">
        <v>470</v>
      </c>
      <c r="T199" s="1" t="s">
        <v>655</v>
      </c>
    </row>
    <row r="200" spans="1:20" ht="30" customHeight="1">
      <c r="A200" s="2">
        <f t="shared" si="3"/>
        <v>198</v>
      </c>
      <c r="B200" s="27" t="s">
        <v>654</v>
      </c>
      <c r="C200" s="1" t="s">
        <v>653</v>
      </c>
      <c r="D200" s="15" t="s">
        <v>54</v>
      </c>
      <c r="E200" s="1" t="s">
        <v>53</v>
      </c>
      <c r="F200" s="1" t="s">
        <v>13</v>
      </c>
      <c r="G200" s="1" t="s">
        <v>652</v>
      </c>
      <c r="H200" s="1" t="s">
        <v>162</v>
      </c>
      <c r="I200" s="30">
        <v>609.41</v>
      </c>
      <c r="J200" s="30">
        <v>609.41</v>
      </c>
      <c r="K200" s="33">
        <v>609.41</v>
      </c>
      <c r="L200" s="1" t="s">
        <v>650</v>
      </c>
      <c r="M200" s="2">
        <v>2007</v>
      </c>
      <c r="N200" s="66">
        <v>39184</v>
      </c>
      <c r="O200" s="15" t="s">
        <v>651</v>
      </c>
      <c r="P200" s="5" t="s">
        <v>1512</v>
      </c>
      <c r="Q200" s="15"/>
      <c r="R200" s="7" t="s">
        <v>48</v>
      </c>
      <c r="S200" s="7" t="s">
        <v>46</v>
      </c>
      <c r="T200" s="1" t="s">
        <v>46</v>
      </c>
    </row>
    <row r="201" spans="1:20" ht="38.25" customHeight="1">
      <c r="A201" s="2">
        <f t="shared" si="3"/>
        <v>199</v>
      </c>
      <c r="B201" s="29" t="s">
        <v>649</v>
      </c>
      <c r="C201" s="1" t="s">
        <v>648</v>
      </c>
      <c r="D201" s="1" t="s">
        <v>81</v>
      </c>
      <c r="E201" s="1" t="s">
        <v>80</v>
      </c>
      <c r="F201" s="15" t="s">
        <v>19</v>
      </c>
      <c r="G201" s="1" t="s">
        <v>647</v>
      </c>
      <c r="H201" s="1" t="s">
        <v>229</v>
      </c>
      <c r="I201" s="30">
        <v>40.71</v>
      </c>
      <c r="J201" s="30">
        <v>40.71</v>
      </c>
      <c r="K201" s="33">
        <v>40.71</v>
      </c>
      <c r="L201" s="1" t="s">
        <v>645</v>
      </c>
      <c r="M201" s="2">
        <v>2007</v>
      </c>
      <c r="N201" s="66">
        <v>39184</v>
      </c>
      <c r="O201" s="15" t="s">
        <v>646</v>
      </c>
      <c r="P201" s="5" t="s">
        <v>1512</v>
      </c>
      <c r="Q201" s="15"/>
      <c r="R201" s="49" t="s">
        <v>347</v>
      </c>
      <c r="S201" s="7" t="s">
        <v>470</v>
      </c>
      <c r="T201" s="3" t="s">
        <v>644</v>
      </c>
    </row>
    <row r="202" spans="1:20" ht="38.25" customHeight="1">
      <c r="A202" s="2">
        <f t="shared" si="3"/>
        <v>200</v>
      </c>
      <c r="B202" s="27" t="s">
        <v>643</v>
      </c>
      <c r="C202" s="1" t="s">
        <v>642</v>
      </c>
      <c r="D202" s="15" t="s">
        <v>54</v>
      </c>
      <c r="E202" s="1" t="s">
        <v>53</v>
      </c>
      <c r="F202" s="1" t="s">
        <v>15</v>
      </c>
      <c r="G202" s="1" t="s">
        <v>473</v>
      </c>
      <c r="H202" s="1" t="s">
        <v>126</v>
      </c>
      <c r="I202" s="16">
        <v>278.20800000000003</v>
      </c>
      <c r="J202" s="24">
        <v>0</v>
      </c>
      <c r="K202" s="33">
        <v>278.20999999999998</v>
      </c>
      <c r="L202" s="1" t="s">
        <v>640</v>
      </c>
      <c r="M202" s="2">
        <v>2007</v>
      </c>
      <c r="N202" s="66">
        <v>39209</v>
      </c>
      <c r="O202" s="15" t="s">
        <v>641</v>
      </c>
      <c r="P202" s="5" t="s">
        <v>1512</v>
      </c>
      <c r="Q202" s="15"/>
      <c r="R202" s="7" t="s">
        <v>48</v>
      </c>
      <c r="S202" s="7" t="s">
        <v>46</v>
      </c>
      <c r="T202" s="1" t="s">
        <v>46</v>
      </c>
    </row>
    <row r="203" spans="1:20" ht="30" customHeight="1">
      <c r="A203" s="2">
        <f t="shared" si="3"/>
        <v>201</v>
      </c>
      <c r="B203" s="29" t="s">
        <v>639</v>
      </c>
      <c r="C203" s="1" t="s">
        <v>638</v>
      </c>
      <c r="D203" s="1" t="s">
        <v>81</v>
      </c>
      <c r="E203" s="1" t="s">
        <v>80</v>
      </c>
      <c r="F203" s="1" t="s">
        <v>151</v>
      </c>
      <c r="G203" s="1" t="s">
        <v>152</v>
      </c>
      <c r="H203" s="1" t="s">
        <v>151</v>
      </c>
      <c r="I203" s="16">
        <v>22.97</v>
      </c>
      <c r="J203" s="16">
        <v>22.97</v>
      </c>
      <c r="K203" s="33">
        <v>22.97</v>
      </c>
      <c r="L203" s="1" t="s">
        <v>637</v>
      </c>
      <c r="M203" s="2">
        <v>2007</v>
      </c>
      <c r="N203" s="66">
        <v>39205</v>
      </c>
      <c r="O203" s="15" t="s">
        <v>631</v>
      </c>
      <c r="P203" s="5" t="s">
        <v>1512</v>
      </c>
      <c r="Q203" s="15"/>
      <c r="R203" s="49" t="s">
        <v>347</v>
      </c>
      <c r="S203" s="7" t="s">
        <v>470</v>
      </c>
      <c r="T203" s="3" t="s">
        <v>629</v>
      </c>
    </row>
    <row r="204" spans="1:20" ht="30" customHeight="1">
      <c r="A204" s="2">
        <f t="shared" si="3"/>
        <v>202</v>
      </c>
      <c r="B204" s="27" t="s">
        <v>636</v>
      </c>
      <c r="C204" s="1" t="s">
        <v>635</v>
      </c>
      <c r="D204" s="1" t="s">
        <v>81</v>
      </c>
      <c r="E204" s="1" t="s">
        <v>80</v>
      </c>
      <c r="F204" s="1" t="s">
        <v>151</v>
      </c>
      <c r="G204" s="1" t="s">
        <v>152</v>
      </c>
      <c r="H204" s="1" t="s">
        <v>151</v>
      </c>
      <c r="I204" s="16">
        <v>68</v>
      </c>
      <c r="J204" s="16">
        <v>68</v>
      </c>
      <c r="K204" s="33">
        <v>68</v>
      </c>
      <c r="L204" s="1" t="s">
        <v>634</v>
      </c>
      <c r="M204" s="2">
        <v>2007</v>
      </c>
      <c r="N204" s="66">
        <v>39210</v>
      </c>
      <c r="O204" s="15" t="s">
        <v>631</v>
      </c>
      <c r="P204" s="5" t="s">
        <v>1512</v>
      </c>
      <c r="Q204" s="15"/>
      <c r="R204" s="49" t="s">
        <v>347</v>
      </c>
      <c r="S204" s="7" t="s">
        <v>470</v>
      </c>
      <c r="T204" s="3" t="s">
        <v>629</v>
      </c>
    </row>
    <row r="205" spans="1:20" ht="30" customHeight="1">
      <c r="A205" s="2">
        <f t="shared" si="3"/>
        <v>203</v>
      </c>
      <c r="B205" s="29" t="s">
        <v>633</v>
      </c>
      <c r="C205" s="1" t="s">
        <v>632</v>
      </c>
      <c r="D205" s="1" t="s">
        <v>81</v>
      </c>
      <c r="E205" s="1" t="s">
        <v>80</v>
      </c>
      <c r="F205" s="1" t="s">
        <v>151</v>
      </c>
      <c r="G205" s="1" t="s">
        <v>152</v>
      </c>
      <c r="H205" s="1" t="s">
        <v>151</v>
      </c>
      <c r="I205" s="16">
        <v>7.57</v>
      </c>
      <c r="J205" s="16">
        <v>7.57</v>
      </c>
      <c r="K205" s="33">
        <v>7.57</v>
      </c>
      <c r="L205" s="1" t="s">
        <v>630</v>
      </c>
      <c r="M205" s="2">
        <v>2007</v>
      </c>
      <c r="N205" s="66">
        <v>39240</v>
      </c>
      <c r="O205" s="15" t="s">
        <v>631</v>
      </c>
      <c r="P205" s="5" t="s">
        <v>1512</v>
      </c>
      <c r="Q205" s="15"/>
      <c r="R205" s="49" t="s">
        <v>347</v>
      </c>
      <c r="S205" s="7" t="s">
        <v>470</v>
      </c>
      <c r="T205" s="3" t="s">
        <v>629</v>
      </c>
    </row>
    <row r="206" spans="1:20" ht="30" customHeight="1">
      <c r="A206" s="2">
        <f t="shared" si="3"/>
        <v>204</v>
      </c>
      <c r="B206" s="27" t="s">
        <v>628</v>
      </c>
      <c r="C206" s="1" t="s">
        <v>627</v>
      </c>
      <c r="D206" s="1" t="s">
        <v>81</v>
      </c>
      <c r="E206" s="6" t="s">
        <v>80</v>
      </c>
      <c r="F206" s="1" t="s">
        <v>13</v>
      </c>
      <c r="G206" s="15" t="s">
        <v>627</v>
      </c>
      <c r="H206" s="1" t="s">
        <v>72</v>
      </c>
      <c r="I206" s="16">
        <v>3572.71</v>
      </c>
      <c r="J206" s="16">
        <v>3572.71</v>
      </c>
      <c r="K206" s="33">
        <v>3572.71</v>
      </c>
      <c r="L206" s="1" t="s">
        <v>624</v>
      </c>
      <c r="M206" s="2">
        <v>2007</v>
      </c>
      <c r="N206" s="4" t="s">
        <v>626</v>
      </c>
      <c r="O206" s="15" t="s">
        <v>625</v>
      </c>
      <c r="P206" s="5" t="s">
        <v>1512</v>
      </c>
      <c r="Q206" s="15"/>
      <c r="R206" s="7" t="s">
        <v>48</v>
      </c>
      <c r="S206" s="7" t="s">
        <v>46</v>
      </c>
      <c r="T206" s="1" t="s">
        <v>46</v>
      </c>
    </row>
    <row r="207" spans="1:20" ht="30" customHeight="1">
      <c r="A207" s="2">
        <f t="shared" si="3"/>
        <v>205</v>
      </c>
      <c r="B207" s="29" t="s">
        <v>623</v>
      </c>
      <c r="C207" s="1" t="s">
        <v>622</v>
      </c>
      <c r="D207" s="15" t="s">
        <v>54</v>
      </c>
      <c r="E207" s="6" t="s">
        <v>53</v>
      </c>
      <c r="F207" s="1" t="s">
        <v>387</v>
      </c>
      <c r="G207" s="15" t="s">
        <v>621</v>
      </c>
      <c r="H207" s="1" t="s">
        <v>521</v>
      </c>
      <c r="I207" s="16">
        <v>28</v>
      </c>
      <c r="J207" s="16">
        <v>28</v>
      </c>
      <c r="K207" s="33">
        <v>28</v>
      </c>
      <c r="L207" s="1" t="s">
        <v>619</v>
      </c>
      <c r="M207" s="2">
        <v>2007</v>
      </c>
      <c r="N207" s="4">
        <v>39265</v>
      </c>
      <c r="O207" s="15" t="s">
        <v>620</v>
      </c>
      <c r="P207" s="5" t="s">
        <v>1512</v>
      </c>
      <c r="Q207" s="15"/>
      <c r="R207" s="7" t="s">
        <v>48</v>
      </c>
      <c r="S207" s="7" t="s">
        <v>46</v>
      </c>
      <c r="T207" s="1" t="s">
        <v>46</v>
      </c>
    </row>
    <row r="208" spans="1:20" ht="30" customHeight="1">
      <c r="A208" s="2">
        <f t="shared" si="3"/>
        <v>206</v>
      </c>
      <c r="B208" s="27" t="s">
        <v>618</v>
      </c>
      <c r="C208" s="1" t="s">
        <v>220</v>
      </c>
      <c r="D208" s="15" t="s">
        <v>54</v>
      </c>
      <c r="E208" s="6" t="s">
        <v>53</v>
      </c>
      <c r="F208" s="15" t="s">
        <v>19</v>
      </c>
      <c r="G208" s="15" t="s">
        <v>1521</v>
      </c>
      <c r="H208" s="1" t="s">
        <v>78</v>
      </c>
      <c r="I208" s="16">
        <v>254.8</v>
      </c>
      <c r="J208" s="16">
        <v>254.8</v>
      </c>
      <c r="K208" s="33">
        <v>254.8</v>
      </c>
      <c r="L208" s="1" t="s">
        <v>616</v>
      </c>
      <c r="M208" s="2">
        <v>2007</v>
      </c>
      <c r="N208" s="4">
        <v>39324</v>
      </c>
      <c r="O208" s="15" t="s">
        <v>617</v>
      </c>
      <c r="P208" s="5" t="s">
        <v>1512</v>
      </c>
      <c r="Q208" s="15"/>
      <c r="R208" s="7" t="s">
        <v>48</v>
      </c>
      <c r="S208" s="7" t="s">
        <v>46</v>
      </c>
      <c r="T208" s="1" t="s">
        <v>46</v>
      </c>
    </row>
    <row r="209" spans="1:20" ht="30" customHeight="1">
      <c r="A209" s="2">
        <f t="shared" si="3"/>
        <v>207</v>
      </c>
      <c r="B209" s="29" t="s">
        <v>615</v>
      </c>
      <c r="C209" s="1" t="s">
        <v>614</v>
      </c>
      <c r="D209" s="1" t="s">
        <v>81</v>
      </c>
      <c r="E209" s="1" t="s">
        <v>80</v>
      </c>
      <c r="F209" s="1" t="s">
        <v>151</v>
      </c>
      <c r="G209" s="1" t="s">
        <v>564</v>
      </c>
      <c r="H209" s="1" t="s">
        <v>151</v>
      </c>
      <c r="I209" s="16">
        <v>48.2</v>
      </c>
      <c r="J209" s="16">
        <v>48.2</v>
      </c>
      <c r="K209" s="33">
        <v>48.2</v>
      </c>
      <c r="L209" s="1" t="s">
        <v>613</v>
      </c>
      <c r="M209" s="2">
        <v>2007</v>
      </c>
      <c r="N209" s="4">
        <v>39322</v>
      </c>
      <c r="O209" s="15" t="s">
        <v>612</v>
      </c>
      <c r="P209" s="5" t="s">
        <v>1512</v>
      </c>
      <c r="Q209" s="15"/>
      <c r="R209" s="49" t="s">
        <v>347</v>
      </c>
      <c r="S209" s="7" t="s">
        <v>470</v>
      </c>
      <c r="T209" s="3" t="s">
        <v>561</v>
      </c>
    </row>
    <row r="210" spans="1:20" ht="30" customHeight="1">
      <c r="A210" s="2">
        <f t="shared" si="3"/>
        <v>208</v>
      </c>
      <c r="B210" s="29" t="s">
        <v>611</v>
      </c>
      <c r="C210" s="1" t="s">
        <v>610</v>
      </c>
      <c r="D210" s="1" t="s">
        <v>81</v>
      </c>
      <c r="E210" s="1" t="s">
        <v>80</v>
      </c>
      <c r="F210" s="1" t="s">
        <v>151</v>
      </c>
      <c r="G210" s="1" t="s">
        <v>203</v>
      </c>
      <c r="H210" s="1" t="s">
        <v>151</v>
      </c>
      <c r="I210" s="16">
        <v>43.4</v>
      </c>
      <c r="J210" s="16">
        <v>43.4</v>
      </c>
      <c r="K210" s="33">
        <v>43.4</v>
      </c>
      <c r="L210" s="1" t="s">
        <v>608</v>
      </c>
      <c r="M210" s="2">
        <v>2007</v>
      </c>
      <c r="N210" s="4">
        <v>39342</v>
      </c>
      <c r="O210" s="15" t="s">
        <v>609</v>
      </c>
      <c r="P210" s="5" t="s">
        <v>1512</v>
      </c>
      <c r="Q210" s="15"/>
      <c r="R210" s="49" t="s">
        <v>347</v>
      </c>
      <c r="S210" s="7" t="s">
        <v>470</v>
      </c>
      <c r="T210" s="3" t="s">
        <v>607</v>
      </c>
    </row>
    <row r="211" spans="1:20" ht="25.5">
      <c r="A211" s="2">
        <f t="shared" si="3"/>
        <v>209</v>
      </c>
      <c r="B211" s="27" t="s">
        <v>606</v>
      </c>
      <c r="C211" s="1" t="s">
        <v>605</v>
      </c>
      <c r="D211" s="15" t="s">
        <v>54</v>
      </c>
      <c r="E211" s="1" t="s">
        <v>53</v>
      </c>
      <c r="F211" s="1" t="s">
        <v>151</v>
      </c>
      <c r="G211" s="1" t="s">
        <v>152</v>
      </c>
      <c r="H211" s="1" t="s">
        <v>151</v>
      </c>
      <c r="I211" s="16">
        <v>46.75</v>
      </c>
      <c r="J211" s="24">
        <v>0</v>
      </c>
      <c r="K211" s="33">
        <v>46.75</v>
      </c>
      <c r="L211" s="1" t="s">
        <v>603</v>
      </c>
      <c r="M211" s="2">
        <v>2007</v>
      </c>
      <c r="N211" s="4">
        <v>39338</v>
      </c>
      <c r="O211" s="15" t="s">
        <v>604</v>
      </c>
      <c r="P211" s="5" t="s">
        <v>1512</v>
      </c>
      <c r="Q211" s="15"/>
      <c r="R211" s="7" t="s">
        <v>48</v>
      </c>
      <c r="S211" s="7" t="s">
        <v>46</v>
      </c>
      <c r="T211" s="1" t="s">
        <v>46</v>
      </c>
    </row>
    <row r="212" spans="1:20" ht="30" customHeight="1">
      <c r="A212" s="2">
        <f t="shared" si="3"/>
        <v>210</v>
      </c>
      <c r="B212" s="27" t="s">
        <v>602</v>
      </c>
      <c r="C212" s="1" t="s">
        <v>601</v>
      </c>
      <c r="D212" s="1" t="s">
        <v>81</v>
      </c>
      <c r="E212" s="1" t="s">
        <v>80</v>
      </c>
      <c r="F212" s="1" t="s">
        <v>151</v>
      </c>
      <c r="G212" s="1" t="s">
        <v>564</v>
      </c>
      <c r="H212" s="1" t="s">
        <v>151</v>
      </c>
      <c r="I212" s="16">
        <v>11.2</v>
      </c>
      <c r="J212" s="16">
        <v>11.2</v>
      </c>
      <c r="K212" s="33">
        <v>11.2</v>
      </c>
      <c r="L212" s="1" t="s">
        <v>600</v>
      </c>
      <c r="M212" s="2">
        <v>2007</v>
      </c>
      <c r="N212" s="4">
        <v>39339</v>
      </c>
      <c r="O212" s="15" t="s">
        <v>563</v>
      </c>
      <c r="P212" s="5" t="s">
        <v>1512</v>
      </c>
      <c r="Q212" s="15"/>
      <c r="R212" s="49" t="s">
        <v>347</v>
      </c>
      <c r="S212" s="7" t="s">
        <v>470</v>
      </c>
      <c r="T212" s="3" t="s">
        <v>561</v>
      </c>
    </row>
    <row r="213" spans="1:20" ht="30" customHeight="1">
      <c r="A213" s="2">
        <f t="shared" si="3"/>
        <v>211</v>
      </c>
      <c r="B213" s="29" t="s">
        <v>599</v>
      </c>
      <c r="C213" s="1" t="s">
        <v>598</v>
      </c>
      <c r="D213" s="15" t="s">
        <v>54</v>
      </c>
      <c r="E213" s="1" t="s">
        <v>53</v>
      </c>
      <c r="F213" s="1" t="s">
        <v>13</v>
      </c>
      <c r="G213" s="1" t="s">
        <v>597</v>
      </c>
      <c r="H213" s="1" t="s">
        <v>162</v>
      </c>
      <c r="I213" s="16">
        <v>53.95</v>
      </c>
      <c r="J213" s="16">
        <v>53.95</v>
      </c>
      <c r="K213" s="33">
        <v>53.95</v>
      </c>
      <c r="L213" s="1" t="s">
        <v>595</v>
      </c>
      <c r="M213" s="2">
        <v>2007</v>
      </c>
      <c r="N213" s="4">
        <v>39339</v>
      </c>
      <c r="O213" s="15" t="s">
        <v>596</v>
      </c>
      <c r="P213" s="5" t="s">
        <v>1512</v>
      </c>
      <c r="Q213" s="15"/>
      <c r="R213" s="7" t="s">
        <v>48</v>
      </c>
      <c r="S213" s="7" t="s">
        <v>46</v>
      </c>
      <c r="T213" s="1" t="s">
        <v>46</v>
      </c>
    </row>
    <row r="214" spans="1:20" ht="30" customHeight="1">
      <c r="A214" s="2">
        <f t="shared" si="3"/>
        <v>212</v>
      </c>
      <c r="B214" s="27" t="s">
        <v>594</v>
      </c>
      <c r="C214" s="15" t="s">
        <v>593</v>
      </c>
      <c r="D214" s="15" t="s">
        <v>54</v>
      </c>
      <c r="E214" s="15" t="s">
        <v>53</v>
      </c>
      <c r="F214" s="1" t="s">
        <v>1517</v>
      </c>
      <c r="G214" s="15" t="s">
        <v>334</v>
      </c>
      <c r="H214" s="15" t="s">
        <v>213</v>
      </c>
      <c r="I214" s="16">
        <v>16.07</v>
      </c>
      <c r="J214" s="16">
        <v>16.07</v>
      </c>
      <c r="K214" s="33">
        <v>16.07</v>
      </c>
      <c r="L214" s="15" t="s">
        <v>591</v>
      </c>
      <c r="M214" s="2">
        <v>2007</v>
      </c>
      <c r="N214" s="4">
        <v>39426</v>
      </c>
      <c r="O214" s="15" t="s">
        <v>592</v>
      </c>
      <c r="P214" s="5" t="s">
        <v>1512</v>
      </c>
      <c r="Q214" s="15"/>
      <c r="R214" s="7" t="s">
        <v>48</v>
      </c>
      <c r="S214" s="7" t="s">
        <v>46</v>
      </c>
      <c r="T214" s="1" t="s">
        <v>46</v>
      </c>
    </row>
    <row r="215" spans="1:20" ht="30" customHeight="1">
      <c r="A215" s="2">
        <f t="shared" si="3"/>
        <v>213</v>
      </c>
      <c r="B215" s="29" t="s">
        <v>590</v>
      </c>
      <c r="C215" s="15" t="s">
        <v>589</v>
      </c>
      <c r="D215" s="15" t="s">
        <v>54</v>
      </c>
      <c r="E215" s="15" t="s">
        <v>53</v>
      </c>
      <c r="F215" s="15" t="s">
        <v>52</v>
      </c>
      <c r="G215" s="15" t="s">
        <v>588</v>
      </c>
      <c r="H215" s="15" t="s">
        <v>240</v>
      </c>
      <c r="I215" s="16">
        <v>45</v>
      </c>
      <c r="J215" s="16">
        <v>45</v>
      </c>
      <c r="K215" s="33">
        <v>45</v>
      </c>
      <c r="L215" s="15" t="s">
        <v>586</v>
      </c>
      <c r="M215" s="2">
        <v>2007</v>
      </c>
      <c r="N215" s="4">
        <v>39422</v>
      </c>
      <c r="O215" s="15" t="s">
        <v>587</v>
      </c>
      <c r="P215" s="5" t="s">
        <v>1512</v>
      </c>
      <c r="Q215" s="15"/>
      <c r="R215" s="7" t="s">
        <v>48</v>
      </c>
      <c r="S215" s="7" t="s">
        <v>46</v>
      </c>
      <c r="T215" s="1" t="s">
        <v>46</v>
      </c>
    </row>
    <row r="216" spans="1:20" ht="30" customHeight="1">
      <c r="A216" s="2">
        <f t="shared" si="3"/>
        <v>214</v>
      </c>
      <c r="B216" s="27" t="s">
        <v>585</v>
      </c>
      <c r="C216" s="15" t="s">
        <v>584</v>
      </c>
      <c r="D216" s="1" t="s">
        <v>81</v>
      </c>
      <c r="E216" s="15" t="s">
        <v>80</v>
      </c>
      <c r="F216" s="15" t="s">
        <v>151</v>
      </c>
      <c r="G216" s="15" t="s">
        <v>583</v>
      </c>
      <c r="H216" s="15" t="s">
        <v>151</v>
      </c>
      <c r="I216" s="16">
        <v>65.7</v>
      </c>
      <c r="J216" s="24">
        <v>0</v>
      </c>
      <c r="K216" s="16">
        <v>65.7</v>
      </c>
      <c r="L216" s="15" t="s">
        <v>581</v>
      </c>
      <c r="M216" s="2">
        <v>2007</v>
      </c>
      <c r="N216" s="4">
        <v>39435</v>
      </c>
      <c r="O216" s="15" t="s">
        <v>582</v>
      </c>
      <c r="P216" s="5" t="s">
        <v>1512</v>
      </c>
      <c r="Q216" s="15"/>
      <c r="R216" s="49" t="s">
        <v>347</v>
      </c>
      <c r="S216" s="7" t="s">
        <v>470</v>
      </c>
      <c r="T216" s="3" t="s">
        <v>580</v>
      </c>
    </row>
    <row r="217" spans="1:20" ht="30" customHeight="1">
      <c r="A217" s="2">
        <f t="shared" si="3"/>
        <v>215</v>
      </c>
      <c r="B217" s="29" t="s">
        <v>579</v>
      </c>
      <c r="C217" s="15" t="s">
        <v>578</v>
      </c>
      <c r="D217" s="1" t="s">
        <v>81</v>
      </c>
      <c r="E217" s="15" t="s">
        <v>80</v>
      </c>
      <c r="F217" s="1" t="s">
        <v>1517</v>
      </c>
      <c r="G217" s="15" t="s">
        <v>577</v>
      </c>
      <c r="H217" s="15" t="s">
        <v>91</v>
      </c>
      <c r="I217" s="16">
        <v>32.909999999999997</v>
      </c>
      <c r="J217" s="16">
        <v>32.909999999999997</v>
      </c>
      <c r="K217" s="33">
        <v>32.909999999999997</v>
      </c>
      <c r="L217" s="15" t="s">
        <v>575</v>
      </c>
      <c r="M217" s="2">
        <v>2007</v>
      </c>
      <c r="N217" s="4">
        <v>39450</v>
      </c>
      <c r="O217" s="15" t="s">
        <v>576</v>
      </c>
      <c r="P217" s="5" t="s">
        <v>1512</v>
      </c>
      <c r="Q217" s="15"/>
      <c r="R217" s="7" t="s">
        <v>48</v>
      </c>
      <c r="S217" s="7" t="s">
        <v>46</v>
      </c>
      <c r="T217" s="1" t="s">
        <v>46</v>
      </c>
    </row>
    <row r="218" spans="1:20" ht="25.5">
      <c r="A218" s="2">
        <f t="shared" si="3"/>
        <v>216</v>
      </c>
      <c r="B218" s="27" t="s">
        <v>574</v>
      </c>
      <c r="C218" s="15" t="s">
        <v>573</v>
      </c>
      <c r="D218" s="15" t="s">
        <v>54</v>
      </c>
      <c r="E218" s="15" t="s">
        <v>53</v>
      </c>
      <c r="F218" s="15" t="s">
        <v>13</v>
      </c>
      <c r="G218" s="15" t="s">
        <v>508</v>
      </c>
      <c r="H218" s="15" t="s">
        <v>72</v>
      </c>
      <c r="I218" s="16">
        <v>100.69</v>
      </c>
      <c r="J218" s="16">
        <v>100.69</v>
      </c>
      <c r="K218" s="16">
        <v>100.69</v>
      </c>
      <c r="L218" s="15" t="s">
        <v>572</v>
      </c>
      <c r="M218" s="2">
        <v>2007</v>
      </c>
      <c r="N218" s="4">
        <v>39435</v>
      </c>
      <c r="O218" s="15" t="s">
        <v>71</v>
      </c>
      <c r="P218" s="5" t="s">
        <v>1512</v>
      </c>
      <c r="Q218" s="15"/>
      <c r="R218" s="7" t="s">
        <v>48</v>
      </c>
      <c r="S218" s="7" t="s">
        <v>46</v>
      </c>
      <c r="T218" s="1" t="s">
        <v>46</v>
      </c>
    </row>
    <row r="219" spans="1:20" ht="30" customHeight="1">
      <c r="A219" s="2">
        <f t="shared" si="3"/>
        <v>217</v>
      </c>
      <c r="B219" s="29" t="s">
        <v>571</v>
      </c>
      <c r="C219" s="15" t="s">
        <v>570</v>
      </c>
      <c r="D219" s="15" t="s">
        <v>54</v>
      </c>
      <c r="E219" s="15" t="s">
        <v>53</v>
      </c>
      <c r="F219" s="15" t="s">
        <v>19</v>
      </c>
      <c r="G219" s="15" t="s">
        <v>569</v>
      </c>
      <c r="H219" s="15" t="s">
        <v>229</v>
      </c>
      <c r="I219" s="16">
        <v>294</v>
      </c>
      <c r="J219" s="16">
        <v>294</v>
      </c>
      <c r="K219" s="33">
        <v>294</v>
      </c>
      <c r="L219" s="15" t="s">
        <v>567</v>
      </c>
      <c r="M219" s="2">
        <v>2007</v>
      </c>
      <c r="N219" s="4">
        <v>39436</v>
      </c>
      <c r="O219" s="15" t="s">
        <v>568</v>
      </c>
      <c r="P219" s="5" t="s">
        <v>1512</v>
      </c>
      <c r="Q219" s="15"/>
      <c r="R219" s="7" t="s">
        <v>48</v>
      </c>
      <c r="S219" s="7" t="s">
        <v>46</v>
      </c>
      <c r="T219" s="1" t="s">
        <v>46</v>
      </c>
    </row>
    <row r="220" spans="1:20" ht="30" customHeight="1">
      <c r="A220" s="2">
        <f t="shared" si="3"/>
        <v>218</v>
      </c>
      <c r="B220" s="27" t="s">
        <v>566</v>
      </c>
      <c r="C220" s="73" t="s">
        <v>565</v>
      </c>
      <c r="D220" s="1" t="s">
        <v>81</v>
      </c>
      <c r="E220" s="15" t="s">
        <v>80</v>
      </c>
      <c r="F220" s="15" t="s">
        <v>151</v>
      </c>
      <c r="G220" s="15" t="s">
        <v>564</v>
      </c>
      <c r="H220" s="15" t="s">
        <v>151</v>
      </c>
      <c r="I220" s="16">
        <v>148.30000000000001</v>
      </c>
      <c r="J220" s="16">
        <v>148.30000000000001</v>
      </c>
      <c r="K220" s="16">
        <v>148.30000000000001</v>
      </c>
      <c r="L220" s="15" t="s">
        <v>562</v>
      </c>
      <c r="M220" s="2">
        <v>2007</v>
      </c>
      <c r="N220" s="4">
        <v>39419</v>
      </c>
      <c r="O220" s="15" t="s">
        <v>563</v>
      </c>
      <c r="P220" s="5" t="s">
        <v>1512</v>
      </c>
      <c r="Q220" s="15"/>
      <c r="R220" s="49" t="s">
        <v>347</v>
      </c>
      <c r="S220" s="7" t="s">
        <v>470</v>
      </c>
      <c r="T220" s="3" t="s">
        <v>561</v>
      </c>
    </row>
    <row r="221" spans="1:20" ht="30" customHeight="1">
      <c r="A221" s="2">
        <f t="shared" si="3"/>
        <v>219</v>
      </c>
      <c r="B221" s="29" t="s">
        <v>560</v>
      </c>
      <c r="C221" s="73" t="s">
        <v>559</v>
      </c>
      <c r="D221" s="1" t="s">
        <v>81</v>
      </c>
      <c r="E221" s="15" t="s">
        <v>80</v>
      </c>
      <c r="F221" s="1" t="s">
        <v>1517</v>
      </c>
      <c r="G221" s="34" t="s">
        <v>558</v>
      </c>
      <c r="H221" s="15" t="s">
        <v>213</v>
      </c>
      <c r="I221" s="16">
        <v>45.13</v>
      </c>
      <c r="J221" s="16">
        <v>45.13</v>
      </c>
      <c r="K221" s="16">
        <v>45.13</v>
      </c>
      <c r="L221" s="15" t="s">
        <v>556</v>
      </c>
      <c r="M221" s="2">
        <v>2007</v>
      </c>
      <c r="N221" s="4">
        <v>39407</v>
      </c>
      <c r="O221" s="15" t="s">
        <v>557</v>
      </c>
      <c r="P221" s="5" t="s">
        <v>1512</v>
      </c>
      <c r="Q221" s="15"/>
      <c r="R221" s="7" t="s">
        <v>48</v>
      </c>
      <c r="S221" s="7" t="s">
        <v>46</v>
      </c>
      <c r="T221" s="1" t="s">
        <v>46</v>
      </c>
    </row>
    <row r="222" spans="1:20" ht="30" customHeight="1">
      <c r="A222" s="2">
        <f t="shared" si="3"/>
        <v>220</v>
      </c>
      <c r="B222" s="27" t="s">
        <v>555</v>
      </c>
      <c r="C222" s="74" t="s">
        <v>554</v>
      </c>
      <c r="D222" s="1" t="s">
        <v>81</v>
      </c>
      <c r="E222" s="15" t="s">
        <v>80</v>
      </c>
      <c r="F222" s="1" t="s">
        <v>1517</v>
      </c>
      <c r="G222" s="15" t="s">
        <v>553</v>
      </c>
      <c r="H222" s="15" t="s">
        <v>91</v>
      </c>
      <c r="I222" s="16">
        <v>135</v>
      </c>
      <c r="J222" s="16">
        <v>135</v>
      </c>
      <c r="K222" s="16">
        <v>135</v>
      </c>
      <c r="L222" s="15" t="s">
        <v>551</v>
      </c>
      <c r="M222" s="2">
        <v>2007</v>
      </c>
      <c r="N222" s="4">
        <v>39406</v>
      </c>
      <c r="O222" s="15" t="s">
        <v>552</v>
      </c>
      <c r="P222" s="5" t="s">
        <v>1512</v>
      </c>
      <c r="Q222" s="15"/>
      <c r="R222" s="7" t="s">
        <v>48</v>
      </c>
      <c r="S222" s="7" t="s">
        <v>46</v>
      </c>
      <c r="T222" s="1" t="s">
        <v>46</v>
      </c>
    </row>
    <row r="223" spans="1:20" ht="30" customHeight="1">
      <c r="A223" s="2">
        <f t="shared" si="3"/>
        <v>221</v>
      </c>
      <c r="B223" s="29" t="s">
        <v>550</v>
      </c>
      <c r="C223" s="74" t="s">
        <v>549</v>
      </c>
      <c r="D223" s="15" t="s">
        <v>54</v>
      </c>
      <c r="E223" s="15" t="s">
        <v>53</v>
      </c>
      <c r="F223" s="1" t="s">
        <v>1517</v>
      </c>
      <c r="G223" s="15" t="s">
        <v>489</v>
      </c>
      <c r="H223" s="15" t="s">
        <v>213</v>
      </c>
      <c r="I223" s="16">
        <v>156.09</v>
      </c>
      <c r="J223" s="16">
        <v>156.09</v>
      </c>
      <c r="K223" s="16">
        <v>156.09</v>
      </c>
      <c r="L223" s="15" t="s">
        <v>547</v>
      </c>
      <c r="M223" s="2">
        <v>2007</v>
      </c>
      <c r="N223" s="4">
        <v>39380</v>
      </c>
      <c r="O223" s="15" t="s">
        <v>548</v>
      </c>
      <c r="P223" s="5" t="s">
        <v>1512</v>
      </c>
      <c r="Q223" s="15"/>
      <c r="R223" s="7" t="s">
        <v>48</v>
      </c>
      <c r="S223" s="7" t="s">
        <v>46</v>
      </c>
      <c r="T223" s="1" t="s">
        <v>46</v>
      </c>
    </row>
    <row r="224" spans="1:20" ht="30" customHeight="1">
      <c r="A224" s="2">
        <f t="shared" si="3"/>
        <v>222</v>
      </c>
      <c r="B224" s="27" t="s">
        <v>546</v>
      </c>
      <c r="C224" s="73" t="s">
        <v>545</v>
      </c>
      <c r="D224" s="15" t="s">
        <v>54</v>
      </c>
      <c r="E224" s="6" t="s">
        <v>53</v>
      </c>
      <c r="F224" s="1" t="s">
        <v>1517</v>
      </c>
      <c r="G224" s="15" t="s">
        <v>516</v>
      </c>
      <c r="H224" s="15" t="s">
        <v>91</v>
      </c>
      <c r="I224" s="16">
        <v>202.5</v>
      </c>
      <c r="J224" s="16">
        <v>202.5</v>
      </c>
      <c r="K224" s="33">
        <v>202.5</v>
      </c>
      <c r="L224" s="1" t="s">
        <v>543</v>
      </c>
      <c r="M224" s="2">
        <v>2007</v>
      </c>
      <c r="N224" s="4">
        <v>39489</v>
      </c>
      <c r="O224" s="15" t="s">
        <v>544</v>
      </c>
      <c r="P224" s="5" t="s">
        <v>1512</v>
      </c>
      <c r="Q224" s="15"/>
      <c r="R224" s="7" t="s">
        <v>48</v>
      </c>
      <c r="S224" s="7" t="s">
        <v>46</v>
      </c>
      <c r="T224" s="1" t="s">
        <v>46</v>
      </c>
    </row>
    <row r="225" spans="1:20" ht="30" customHeight="1">
      <c r="A225" s="2">
        <f t="shared" si="3"/>
        <v>223</v>
      </c>
      <c r="B225" s="29" t="s">
        <v>542</v>
      </c>
      <c r="C225" s="15" t="s">
        <v>419</v>
      </c>
      <c r="D225" s="15" t="s">
        <v>54</v>
      </c>
      <c r="E225" s="15" t="s">
        <v>53</v>
      </c>
      <c r="F225" s="15" t="s">
        <v>52</v>
      </c>
      <c r="G225" s="15" t="s">
        <v>319</v>
      </c>
      <c r="H225" s="15" t="s">
        <v>240</v>
      </c>
      <c r="I225" s="16">
        <v>39</v>
      </c>
      <c r="J225" s="16">
        <v>39</v>
      </c>
      <c r="K225" s="33">
        <v>39</v>
      </c>
      <c r="L225" s="15" t="s">
        <v>540</v>
      </c>
      <c r="M225" s="2">
        <v>2008</v>
      </c>
      <c r="N225" s="4">
        <v>39505</v>
      </c>
      <c r="O225" s="15" t="s">
        <v>541</v>
      </c>
      <c r="P225" s="5" t="s">
        <v>1512</v>
      </c>
      <c r="Q225" s="15"/>
      <c r="R225" s="7" t="s">
        <v>48</v>
      </c>
      <c r="S225" s="7" t="s">
        <v>46</v>
      </c>
      <c r="T225" s="1" t="s">
        <v>46</v>
      </c>
    </row>
    <row r="226" spans="1:20" ht="30" customHeight="1">
      <c r="A226" s="2">
        <f t="shared" si="3"/>
        <v>224</v>
      </c>
      <c r="B226" s="27" t="s">
        <v>539</v>
      </c>
      <c r="C226" s="15" t="s">
        <v>538</v>
      </c>
      <c r="D226" s="1" t="s">
        <v>81</v>
      </c>
      <c r="E226" s="2" t="s">
        <v>80</v>
      </c>
      <c r="F226" s="15" t="s">
        <v>19</v>
      </c>
      <c r="G226" s="1" t="s">
        <v>537</v>
      </c>
      <c r="H226" s="15" t="s">
        <v>229</v>
      </c>
      <c r="I226" s="16">
        <v>1158.19</v>
      </c>
      <c r="J226" s="16">
        <v>1158.19</v>
      </c>
      <c r="K226" s="16">
        <v>1158.19</v>
      </c>
      <c r="L226" s="1" t="s">
        <v>535</v>
      </c>
      <c r="M226" s="2">
        <v>2008</v>
      </c>
      <c r="N226" s="4">
        <v>39521</v>
      </c>
      <c r="O226" s="15" t="s">
        <v>536</v>
      </c>
      <c r="P226" s="5" t="s">
        <v>1512</v>
      </c>
      <c r="Q226" s="15"/>
      <c r="R226" s="49" t="s">
        <v>347</v>
      </c>
      <c r="S226" s="7" t="s">
        <v>470</v>
      </c>
      <c r="T226" s="3" t="s">
        <v>534</v>
      </c>
    </row>
    <row r="227" spans="1:20" ht="30" customHeight="1">
      <c r="A227" s="2">
        <f t="shared" si="3"/>
        <v>225</v>
      </c>
      <c r="B227" s="29" t="s">
        <v>533</v>
      </c>
      <c r="C227" s="15" t="s">
        <v>532</v>
      </c>
      <c r="D227" s="15" t="s">
        <v>54</v>
      </c>
      <c r="E227" s="15" t="s">
        <v>53</v>
      </c>
      <c r="F227" s="15" t="s">
        <v>61</v>
      </c>
      <c r="G227" s="15" t="s">
        <v>343</v>
      </c>
      <c r="H227" s="15" t="s">
        <v>66</v>
      </c>
      <c r="I227" s="16">
        <v>8.3800000000000008</v>
      </c>
      <c r="J227" s="16">
        <v>8.3800000000000008</v>
      </c>
      <c r="K227" s="33">
        <v>8.3800000000000008</v>
      </c>
      <c r="L227" s="15" t="s">
        <v>530</v>
      </c>
      <c r="M227" s="2">
        <v>2008</v>
      </c>
      <c r="N227" s="4">
        <v>39489</v>
      </c>
      <c r="O227" s="15" t="s">
        <v>531</v>
      </c>
      <c r="P227" s="5" t="s">
        <v>1512</v>
      </c>
      <c r="Q227" s="15"/>
      <c r="R227" s="7" t="s">
        <v>48</v>
      </c>
      <c r="S227" s="7" t="s">
        <v>46</v>
      </c>
      <c r="T227" s="1" t="s">
        <v>46</v>
      </c>
    </row>
    <row r="228" spans="1:20" ht="30" customHeight="1">
      <c r="A228" s="2">
        <f t="shared" si="3"/>
        <v>226</v>
      </c>
      <c r="B228" s="27" t="s">
        <v>529</v>
      </c>
      <c r="C228" s="15" t="s">
        <v>528</v>
      </c>
      <c r="D228" s="15" t="s">
        <v>54</v>
      </c>
      <c r="E228" s="15" t="s">
        <v>53</v>
      </c>
      <c r="F228" s="1" t="s">
        <v>1517</v>
      </c>
      <c r="G228" s="15" t="s">
        <v>527</v>
      </c>
      <c r="H228" s="15" t="s">
        <v>91</v>
      </c>
      <c r="I228" s="16">
        <v>1100</v>
      </c>
      <c r="J228" s="16">
        <v>1100</v>
      </c>
      <c r="K228" s="33">
        <v>1100</v>
      </c>
      <c r="L228" s="15" t="s">
        <v>525</v>
      </c>
      <c r="M228" s="2">
        <v>2008</v>
      </c>
      <c r="N228" s="4">
        <v>39479</v>
      </c>
      <c r="O228" s="15" t="s">
        <v>526</v>
      </c>
      <c r="P228" s="5" t="s">
        <v>1512</v>
      </c>
      <c r="Q228" s="15"/>
      <c r="R228" s="7" t="s">
        <v>48</v>
      </c>
      <c r="S228" s="7" t="s">
        <v>46</v>
      </c>
      <c r="T228" s="1" t="s">
        <v>46</v>
      </c>
    </row>
    <row r="229" spans="1:20" ht="30" customHeight="1">
      <c r="A229" s="2">
        <f t="shared" si="3"/>
        <v>227</v>
      </c>
      <c r="B229" s="29" t="s">
        <v>524</v>
      </c>
      <c r="C229" s="15" t="s">
        <v>523</v>
      </c>
      <c r="D229" s="1" t="s">
        <v>54</v>
      </c>
      <c r="E229" s="2" t="s">
        <v>53</v>
      </c>
      <c r="F229" s="15" t="s">
        <v>387</v>
      </c>
      <c r="G229" s="1" t="s">
        <v>522</v>
      </c>
      <c r="H229" s="15" t="s">
        <v>521</v>
      </c>
      <c r="I229" s="16">
        <v>216</v>
      </c>
      <c r="J229" s="16">
        <v>216</v>
      </c>
      <c r="K229" s="16">
        <v>216</v>
      </c>
      <c r="L229" s="1" t="s">
        <v>519</v>
      </c>
      <c r="M229" s="2">
        <v>2008</v>
      </c>
      <c r="N229" s="4">
        <v>39541</v>
      </c>
      <c r="O229" s="15" t="s">
        <v>520</v>
      </c>
      <c r="P229" s="5" t="s">
        <v>1512</v>
      </c>
      <c r="Q229" s="15"/>
      <c r="R229" s="7" t="s">
        <v>48</v>
      </c>
      <c r="S229" s="7" t="s">
        <v>46</v>
      </c>
      <c r="T229" s="1" t="s">
        <v>46</v>
      </c>
    </row>
    <row r="230" spans="1:20" ht="25.5" customHeight="1">
      <c r="A230" s="2">
        <f t="shared" si="3"/>
        <v>228</v>
      </c>
      <c r="B230" s="27" t="s">
        <v>518</v>
      </c>
      <c r="C230" s="15" t="s">
        <v>517</v>
      </c>
      <c r="D230" s="1" t="s">
        <v>81</v>
      </c>
      <c r="E230" s="2" t="s">
        <v>80</v>
      </c>
      <c r="F230" s="1" t="s">
        <v>1517</v>
      </c>
      <c r="G230" s="1" t="s">
        <v>516</v>
      </c>
      <c r="H230" s="15" t="s">
        <v>91</v>
      </c>
      <c r="I230" s="16">
        <v>126.47</v>
      </c>
      <c r="J230" s="16">
        <v>126.47</v>
      </c>
      <c r="K230" s="16">
        <v>126.47</v>
      </c>
      <c r="L230" s="1" t="s">
        <v>514</v>
      </c>
      <c r="M230" s="2">
        <v>2008</v>
      </c>
      <c r="N230" s="4">
        <v>39598</v>
      </c>
      <c r="O230" s="15" t="s">
        <v>515</v>
      </c>
      <c r="P230" s="5" t="s">
        <v>1512</v>
      </c>
      <c r="Q230" s="15"/>
      <c r="R230" s="7" t="s">
        <v>48</v>
      </c>
      <c r="S230" s="7" t="s">
        <v>46</v>
      </c>
      <c r="T230" s="1" t="s">
        <v>46</v>
      </c>
    </row>
    <row r="231" spans="1:20" ht="30" customHeight="1">
      <c r="A231" s="2">
        <f t="shared" si="3"/>
        <v>229</v>
      </c>
      <c r="B231" s="29" t="s">
        <v>513</v>
      </c>
      <c r="C231" s="15" t="s">
        <v>512</v>
      </c>
      <c r="D231" s="1" t="s">
        <v>54</v>
      </c>
      <c r="E231" s="2" t="s">
        <v>53</v>
      </c>
      <c r="F231" s="15" t="s">
        <v>15</v>
      </c>
      <c r="G231" s="1" t="s">
        <v>473</v>
      </c>
      <c r="H231" s="15" t="s">
        <v>126</v>
      </c>
      <c r="I231" s="16">
        <v>90</v>
      </c>
      <c r="J231" s="24">
        <v>0</v>
      </c>
      <c r="K231" s="16">
        <v>90</v>
      </c>
      <c r="L231" s="1" t="s">
        <v>511</v>
      </c>
      <c r="M231" s="2">
        <v>2008</v>
      </c>
      <c r="N231" s="4">
        <v>39686</v>
      </c>
      <c r="O231" s="15" t="s">
        <v>497</v>
      </c>
      <c r="P231" s="5" t="s">
        <v>1512</v>
      </c>
      <c r="Q231" s="6"/>
      <c r="R231" s="7" t="s">
        <v>48</v>
      </c>
      <c r="S231" s="7" t="s">
        <v>46</v>
      </c>
      <c r="T231" s="1" t="s">
        <v>46</v>
      </c>
    </row>
    <row r="232" spans="1:20" ht="30" customHeight="1">
      <c r="A232" s="2">
        <f t="shared" si="3"/>
        <v>230</v>
      </c>
      <c r="B232" s="27" t="s">
        <v>510</v>
      </c>
      <c r="C232" s="15" t="s">
        <v>509</v>
      </c>
      <c r="D232" s="1" t="s">
        <v>54</v>
      </c>
      <c r="E232" s="2" t="s">
        <v>53</v>
      </c>
      <c r="F232" s="15" t="s">
        <v>13</v>
      </c>
      <c r="G232" s="1" t="s">
        <v>508</v>
      </c>
      <c r="H232" s="15" t="s">
        <v>72</v>
      </c>
      <c r="I232" s="16">
        <v>308</v>
      </c>
      <c r="J232" s="24">
        <v>0</v>
      </c>
      <c r="K232" s="16">
        <v>308</v>
      </c>
      <c r="L232" s="1" t="s">
        <v>507</v>
      </c>
      <c r="M232" s="2">
        <v>2008</v>
      </c>
      <c r="N232" s="4">
        <v>39686</v>
      </c>
      <c r="O232" s="15" t="s">
        <v>497</v>
      </c>
      <c r="P232" s="5" t="s">
        <v>1512</v>
      </c>
      <c r="Q232" s="6"/>
      <c r="R232" s="7" t="s">
        <v>48</v>
      </c>
      <c r="S232" s="7" t="s">
        <v>46</v>
      </c>
      <c r="T232" s="1" t="s">
        <v>46</v>
      </c>
    </row>
    <row r="233" spans="1:20" ht="30" customHeight="1">
      <c r="A233" s="2">
        <f t="shared" si="3"/>
        <v>231</v>
      </c>
      <c r="B233" s="29" t="s">
        <v>506</v>
      </c>
      <c r="C233" s="15" t="s">
        <v>505</v>
      </c>
      <c r="D233" s="1" t="s">
        <v>54</v>
      </c>
      <c r="E233" s="2" t="s">
        <v>53</v>
      </c>
      <c r="F233" s="15" t="s">
        <v>15</v>
      </c>
      <c r="G233" s="1" t="s">
        <v>473</v>
      </c>
      <c r="H233" s="15" t="s">
        <v>126</v>
      </c>
      <c r="I233" s="16">
        <v>90</v>
      </c>
      <c r="J233" s="24">
        <v>0</v>
      </c>
      <c r="K233" s="16">
        <v>90</v>
      </c>
      <c r="L233" s="1" t="s">
        <v>504</v>
      </c>
      <c r="M233" s="2">
        <v>2008</v>
      </c>
      <c r="N233" s="4">
        <v>39686</v>
      </c>
      <c r="O233" s="15" t="s">
        <v>497</v>
      </c>
      <c r="P233" s="5" t="s">
        <v>1512</v>
      </c>
      <c r="Q233" s="6"/>
      <c r="R233" s="7" t="s">
        <v>48</v>
      </c>
      <c r="S233" s="7" t="s">
        <v>46</v>
      </c>
      <c r="T233" s="1" t="s">
        <v>46</v>
      </c>
    </row>
    <row r="234" spans="1:20" ht="30" customHeight="1">
      <c r="A234" s="2">
        <f t="shared" si="3"/>
        <v>232</v>
      </c>
      <c r="B234" s="27" t="s">
        <v>503</v>
      </c>
      <c r="C234" s="15" t="s">
        <v>502</v>
      </c>
      <c r="D234" s="1" t="s">
        <v>54</v>
      </c>
      <c r="E234" s="2" t="s">
        <v>53</v>
      </c>
      <c r="F234" s="15" t="s">
        <v>13</v>
      </c>
      <c r="G234" s="1" t="s">
        <v>163</v>
      </c>
      <c r="H234" s="15" t="s">
        <v>162</v>
      </c>
      <c r="I234" s="16">
        <v>90</v>
      </c>
      <c r="J234" s="24">
        <v>0</v>
      </c>
      <c r="K234" s="16">
        <v>90</v>
      </c>
      <c r="L234" s="1" t="s">
        <v>501</v>
      </c>
      <c r="M234" s="2">
        <v>2008</v>
      </c>
      <c r="N234" s="4">
        <v>39686</v>
      </c>
      <c r="O234" s="15" t="s">
        <v>497</v>
      </c>
      <c r="P234" s="5" t="s">
        <v>1512</v>
      </c>
      <c r="Q234" s="6"/>
      <c r="R234" s="7" t="s">
        <v>48</v>
      </c>
      <c r="S234" s="7" t="s">
        <v>46</v>
      </c>
      <c r="T234" s="1" t="s">
        <v>46</v>
      </c>
    </row>
    <row r="235" spans="1:20" ht="30" customHeight="1">
      <c r="A235" s="2">
        <f t="shared" si="3"/>
        <v>233</v>
      </c>
      <c r="B235" s="29" t="s">
        <v>500</v>
      </c>
      <c r="C235" s="15" t="s">
        <v>499</v>
      </c>
      <c r="D235" s="1" t="s">
        <v>54</v>
      </c>
      <c r="E235" s="2" t="s">
        <v>53</v>
      </c>
      <c r="F235" s="15" t="s">
        <v>15</v>
      </c>
      <c r="G235" s="1" t="s">
        <v>498</v>
      </c>
      <c r="H235" s="15" t="s">
        <v>126</v>
      </c>
      <c r="I235" s="16">
        <v>90</v>
      </c>
      <c r="J235" s="24">
        <v>0</v>
      </c>
      <c r="K235" s="16">
        <v>90</v>
      </c>
      <c r="L235" s="1" t="s">
        <v>496</v>
      </c>
      <c r="M235" s="2">
        <v>2008</v>
      </c>
      <c r="N235" s="4">
        <v>39686</v>
      </c>
      <c r="O235" s="15" t="s">
        <v>497</v>
      </c>
      <c r="P235" s="5" t="s">
        <v>1512</v>
      </c>
      <c r="Q235" s="6"/>
      <c r="R235" s="7" t="s">
        <v>48</v>
      </c>
      <c r="S235" s="7" t="s">
        <v>46</v>
      </c>
      <c r="T235" s="1" t="s">
        <v>46</v>
      </c>
    </row>
    <row r="236" spans="1:20" ht="30" customHeight="1">
      <c r="A236" s="2">
        <f t="shared" si="3"/>
        <v>234</v>
      </c>
      <c r="B236" s="29" t="s">
        <v>495</v>
      </c>
      <c r="C236" s="15" t="s">
        <v>494</v>
      </c>
      <c r="D236" s="1" t="s">
        <v>54</v>
      </c>
      <c r="E236" s="2" t="s">
        <v>53</v>
      </c>
      <c r="F236" s="15" t="s">
        <v>52</v>
      </c>
      <c r="G236" s="1" t="s">
        <v>276</v>
      </c>
      <c r="H236" s="15" t="s">
        <v>240</v>
      </c>
      <c r="I236" s="16">
        <v>22</v>
      </c>
      <c r="J236" s="16">
        <v>22</v>
      </c>
      <c r="K236" s="16">
        <v>22</v>
      </c>
      <c r="L236" s="1" t="s">
        <v>492</v>
      </c>
      <c r="M236" s="2">
        <v>2008</v>
      </c>
      <c r="N236" s="4">
        <v>39762</v>
      </c>
      <c r="O236" s="15" t="s">
        <v>493</v>
      </c>
      <c r="P236" s="5" t="s">
        <v>1512</v>
      </c>
      <c r="Q236" s="15"/>
      <c r="R236" s="7" t="s">
        <v>48</v>
      </c>
      <c r="S236" s="7" t="s">
        <v>46</v>
      </c>
      <c r="T236" s="1" t="s">
        <v>46</v>
      </c>
    </row>
    <row r="237" spans="1:20" ht="30" customHeight="1">
      <c r="A237" s="2">
        <f t="shared" si="3"/>
        <v>235</v>
      </c>
      <c r="B237" s="29" t="s">
        <v>491</v>
      </c>
      <c r="C237" s="15" t="s">
        <v>490</v>
      </c>
      <c r="D237" s="1" t="s">
        <v>54</v>
      </c>
      <c r="E237" s="2" t="s">
        <v>53</v>
      </c>
      <c r="F237" s="1" t="s">
        <v>1517</v>
      </c>
      <c r="G237" s="1" t="s">
        <v>489</v>
      </c>
      <c r="H237" s="15" t="s">
        <v>213</v>
      </c>
      <c r="I237" s="16">
        <v>7.38</v>
      </c>
      <c r="J237" s="16">
        <v>7.38</v>
      </c>
      <c r="K237" s="16">
        <v>7.38</v>
      </c>
      <c r="L237" s="1" t="s">
        <v>486</v>
      </c>
      <c r="M237" s="2">
        <v>2008</v>
      </c>
      <c r="N237" s="4">
        <v>39772</v>
      </c>
      <c r="O237" s="15" t="s">
        <v>488</v>
      </c>
      <c r="P237" s="5" t="s">
        <v>1512</v>
      </c>
      <c r="Q237" s="15"/>
      <c r="R237" s="49" t="s">
        <v>347</v>
      </c>
      <c r="S237" s="7" t="s">
        <v>470</v>
      </c>
      <c r="T237" s="3" t="s">
        <v>487</v>
      </c>
    </row>
    <row r="238" spans="1:20" ht="30" customHeight="1">
      <c r="A238" s="2">
        <f t="shared" si="3"/>
        <v>236</v>
      </c>
      <c r="B238" s="27" t="s">
        <v>485</v>
      </c>
      <c r="C238" s="15" t="s">
        <v>484</v>
      </c>
      <c r="D238" s="1" t="s">
        <v>54</v>
      </c>
      <c r="E238" s="2" t="s">
        <v>53</v>
      </c>
      <c r="F238" s="15" t="s">
        <v>151</v>
      </c>
      <c r="G238" s="1" t="s">
        <v>483</v>
      </c>
      <c r="H238" s="15" t="s">
        <v>151</v>
      </c>
      <c r="I238" s="16">
        <v>390.55</v>
      </c>
      <c r="J238" s="16">
        <v>390.55</v>
      </c>
      <c r="K238" s="16">
        <v>390.55</v>
      </c>
      <c r="L238" s="1" t="s">
        <v>481</v>
      </c>
      <c r="M238" s="2">
        <v>2008</v>
      </c>
      <c r="N238" s="4">
        <v>39601</v>
      </c>
      <c r="O238" s="15" t="s">
        <v>482</v>
      </c>
      <c r="P238" s="5" t="s">
        <v>1512</v>
      </c>
      <c r="Q238" s="15"/>
      <c r="R238" s="7" t="s">
        <v>48</v>
      </c>
      <c r="S238" s="7" t="s">
        <v>46</v>
      </c>
      <c r="T238" s="1" t="s">
        <v>46</v>
      </c>
    </row>
    <row r="239" spans="1:20" ht="30" customHeight="1">
      <c r="A239" s="2">
        <f t="shared" si="3"/>
        <v>237</v>
      </c>
      <c r="B239" s="14" t="s">
        <v>480</v>
      </c>
      <c r="C239" s="1" t="s">
        <v>479</v>
      </c>
      <c r="D239" s="1" t="s">
        <v>54</v>
      </c>
      <c r="E239" s="2" t="s">
        <v>53</v>
      </c>
      <c r="F239" s="15" t="s">
        <v>9</v>
      </c>
      <c r="G239" s="1" t="s">
        <v>478</v>
      </c>
      <c r="H239" s="15" t="s">
        <v>478</v>
      </c>
      <c r="I239" s="16">
        <v>840.27</v>
      </c>
      <c r="J239" s="16">
        <v>840.27</v>
      </c>
      <c r="K239" s="16">
        <v>840.27</v>
      </c>
      <c r="L239" s="1" t="s">
        <v>476</v>
      </c>
      <c r="M239" s="2">
        <v>2009</v>
      </c>
      <c r="N239" s="4">
        <v>39882</v>
      </c>
      <c r="O239" s="15" t="s">
        <v>477</v>
      </c>
      <c r="P239" s="5" t="s">
        <v>1512</v>
      </c>
      <c r="Q239" s="15"/>
      <c r="R239" s="7" t="s">
        <v>48</v>
      </c>
      <c r="S239" s="7" t="s">
        <v>46</v>
      </c>
      <c r="T239" s="1" t="s">
        <v>46</v>
      </c>
    </row>
    <row r="240" spans="1:20" ht="30" customHeight="1">
      <c r="A240" s="2">
        <f t="shared" si="3"/>
        <v>238</v>
      </c>
      <c r="B240" s="27" t="s">
        <v>475</v>
      </c>
      <c r="C240" s="15" t="s">
        <v>474</v>
      </c>
      <c r="D240" s="1" t="s">
        <v>54</v>
      </c>
      <c r="E240" s="2" t="s">
        <v>53</v>
      </c>
      <c r="F240" s="15" t="s">
        <v>15</v>
      </c>
      <c r="G240" s="1" t="s">
        <v>473</v>
      </c>
      <c r="H240" s="15" t="s">
        <v>126</v>
      </c>
      <c r="I240" s="16">
        <v>617</v>
      </c>
      <c r="J240" s="16">
        <v>83.91</v>
      </c>
      <c r="K240" s="16">
        <v>617</v>
      </c>
      <c r="L240" s="1" t="s">
        <v>472</v>
      </c>
      <c r="M240" s="2">
        <v>2009</v>
      </c>
      <c r="N240" s="4">
        <v>39925</v>
      </c>
      <c r="O240" s="15" t="s">
        <v>471</v>
      </c>
      <c r="P240" s="5" t="s">
        <v>1512</v>
      </c>
      <c r="Q240" s="15"/>
      <c r="R240" s="49" t="s">
        <v>347</v>
      </c>
      <c r="S240" s="7" t="s">
        <v>470</v>
      </c>
      <c r="T240" s="3" t="s">
        <v>469</v>
      </c>
    </row>
    <row r="241" spans="1:20" ht="30" customHeight="1">
      <c r="A241" s="2">
        <f t="shared" si="3"/>
        <v>239</v>
      </c>
      <c r="B241" s="14" t="s">
        <v>468</v>
      </c>
      <c r="C241" s="15" t="s">
        <v>467</v>
      </c>
      <c r="D241" s="1" t="s">
        <v>54</v>
      </c>
      <c r="E241" s="2" t="s">
        <v>53</v>
      </c>
      <c r="F241" s="15" t="s">
        <v>151</v>
      </c>
      <c r="G241" s="1" t="s">
        <v>314</v>
      </c>
      <c r="H241" s="15" t="s">
        <v>151</v>
      </c>
      <c r="I241" s="30">
        <v>40.479999999999997</v>
      </c>
      <c r="J241" s="24">
        <v>0</v>
      </c>
      <c r="K241" s="16">
        <v>40.479999999999997</v>
      </c>
      <c r="L241" s="1" t="s">
        <v>465</v>
      </c>
      <c r="M241" s="2">
        <v>2009</v>
      </c>
      <c r="N241" s="28">
        <v>39973</v>
      </c>
      <c r="O241" s="15" t="s">
        <v>466</v>
      </c>
      <c r="P241" s="5" t="s">
        <v>1512</v>
      </c>
      <c r="Q241" s="15"/>
      <c r="R241" s="7" t="s">
        <v>48</v>
      </c>
      <c r="S241" s="7" t="s">
        <v>46</v>
      </c>
      <c r="T241" s="1" t="s">
        <v>46</v>
      </c>
    </row>
    <row r="242" spans="1:20" ht="30" customHeight="1">
      <c r="A242" s="2">
        <f t="shared" si="3"/>
        <v>240</v>
      </c>
      <c r="B242" s="27" t="s">
        <v>464</v>
      </c>
      <c r="C242" s="1" t="s">
        <v>463</v>
      </c>
      <c r="D242" s="1" t="s">
        <v>54</v>
      </c>
      <c r="E242" s="2" t="s">
        <v>53</v>
      </c>
      <c r="F242" s="15" t="s">
        <v>61</v>
      </c>
      <c r="G242" s="1" t="s">
        <v>343</v>
      </c>
      <c r="H242" s="15" t="s">
        <v>66</v>
      </c>
      <c r="I242" s="16">
        <v>1167.97</v>
      </c>
      <c r="J242" s="16">
        <v>1167.97</v>
      </c>
      <c r="K242" s="16">
        <v>1167.97</v>
      </c>
      <c r="L242" s="1" t="s">
        <v>461</v>
      </c>
      <c r="M242" s="2">
        <v>2009</v>
      </c>
      <c r="N242" s="28">
        <v>40003</v>
      </c>
      <c r="O242" s="15" t="s">
        <v>462</v>
      </c>
      <c r="P242" s="5" t="s">
        <v>1512</v>
      </c>
      <c r="Q242" s="15"/>
      <c r="R242" s="7" t="s">
        <v>48</v>
      </c>
      <c r="S242" s="7" t="s">
        <v>46</v>
      </c>
      <c r="T242" s="1" t="s">
        <v>46</v>
      </c>
    </row>
    <row r="243" spans="1:20" ht="30" customHeight="1">
      <c r="A243" s="2">
        <f t="shared" si="3"/>
        <v>241</v>
      </c>
      <c r="B243" s="14" t="s">
        <v>460</v>
      </c>
      <c r="C243" s="15" t="s">
        <v>459</v>
      </c>
      <c r="D243" s="1" t="s">
        <v>54</v>
      </c>
      <c r="E243" s="2" t="s">
        <v>53</v>
      </c>
      <c r="F243" s="15" t="s">
        <v>151</v>
      </c>
      <c r="G243" s="1" t="s">
        <v>203</v>
      </c>
      <c r="H243" s="15" t="s">
        <v>151</v>
      </c>
      <c r="I243" s="16">
        <v>3.23</v>
      </c>
      <c r="J243" s="24">
        <v>0</v>
      </c>
      <c r="K243" s="16">
        <v>3.23</v>
      </c>
      <c r="L243" s="1" t="s">
        <v>457</v>
      </c>
      <c r="M243" s="2">
        <v>2009</v>
      </c>
      <c r="N243" s="28">
        <v>40046</v>
      </c>
      <c r="O243" s="15" t="s">
        <v>458</v>
      </c>
      <c r="P243" s="5" t="s">
        <v>1512</v>
      </c>
      <c r="Q243" s="15"/>
      <c r="R243" s="7" t="s">
        <v>48</v>
      </c>
      <c r="S243" s="7" t="s">
        <v>46</v>
      </c>
      <c r="T243" s="1" t="s">
        <v>46</v>
      </c>
    </row>
    <row r="244" spans="1:20" ht="30" customHeight="1">
      <c r="A244" s="2">
        <f t="shared" si="3"/>
        <v>242</v>
      </c>
      <c r="B244" s="27" t="s">
        <v>456</v>
      </c>
      <c r="C244" s="15" t="s">
        <v>455</v>
      </c>
      <c r="D244" s="1" t="s">
        <v>54</v>
      </c>
      <c r="E244" s="2" t="s">
        <v>53</v>
      </c>
      <c r="F244" s="15" t="s">
        <v>19</v>
      </c>
      <c r="G244" s="1" t="s">
        <v>122</v>
      </c>
      <c r="H244" s="15" t="s">
        <v>229</v>
      </c>
      <c r="I244" s="16">
        <v>147.6</v>
      </c>
      <c r="J244" s="16">
        <v>147.6</v>
      </c>
      <c r="K244" s="16">
        <v>147.6</v>
      </c>
      <c r="L244" s="1" t="s">
        <v>453</v>
      </c>
      <c r="M244" s="2">
        <v>2009</v>
      </c>
      <c r="N244" s="28">
        <v>39890</v>
      </c>
      <c r="O244" s="15" t="s">
        <v>454</v>
      </c>
      <c r="P244" s="5" t="s">
        <v>1512</v>
      </c>
      <c r="Q244" s="15"/>
      <c r="R244" s="7" t="s">
        <v>48</v>
      </c>
      <c r="S244" s="7" t="s">
        <v>46</v>
      </c>
      <c r="T244" s="1" t="s">
        <v>46</v>
      </c>
    </row>
    <row r="245" spans="1:20" ht="30" customHeight="1">
      <c r="A245" s="2">
        <f t="shared" si="3"/>
        <v>243</v>
      </c>
      <c r="B245" s="14" t="s">
        <v>452</v>
      </c>
      <c r="C245" s="1" t="s">
        <v>451</v>
      </c>
      <c r="D245" s="1" t="s">
        <v>81</v>
      </c>
      <c r="E245" s="2" t="s">
        <v>80</v>
      </c>
      <c r="F245" s="15" t="s">
        <v>151</v>
      </c>
      <c r="G245" s="1" t="s">
        <v>444</v>
      </c>
      <c r="H245" s="1" t="s">
        <v>151</v>
      </c>
      <c r="I245" s="2">
        <v>323.3</v>
      </c>
      <c r="J245" s="24">
        <v>0</v>
      </c>
      <c r="K245" s="16">
        <v>323.3</v>
      </c>
      <c r="L245" s="1" t="s">
        <v>450</v>
      </c>
      <c r="M245" s="2">
        <v>2008</v>
      </c>
      <c r="N245" s="28">
        <v>39874</v>
      </c>
      <c r="O245" s="15" t="s">
        <v>443</v>
      </c>
      <c r="P245" s="5" t="s">
        <v>1512</v>
      </c>
      <c r="Q245" s="15"/>
      <c r="R245" s="7" t="s">
        <v>48</v>
      </c>
      <c r="S245" s="7" t="s">
        <v>46</v>
      </c>
      <c r="T245" s="1" t="s">
        <v>46</v>
      </c>
    </row>
    <row r="246" spans="1:20" ht="30" customHeight="1">
      <c r="A246" s="2">
        <f t="shared" si="3"/>
        <v>244</v>
      </c>
      <c r="B246" s="27" t="s">
        <v>449</v>
      </c>
      <c r="C246" s="1" t="s">
        <v>448</v>
      </c>
      <c r="D246" s="1" t="s">
        <v>81</v>
      </c>
      <c r="E246" s="2" t="s">
        <v>80</v>
      </c>
      <c r="F246" s="15" t="s">
        <v>151</v>
      </c>
      <c r="G246" s="1" t="s">
        <v>444</v>
      </c>
      <c r="H246" s="1" t="s">
        <v>151</v>
      </c>
      <c r="I246" s="2">
        <v>7.02</v>
      </c>
      <c r="J246" s="24">
        <v>0</v>
      </c>
      <c r="K246" s="16">
        <v>7.02</v>
      </c>
      <c r="L246" s="1" t="s">
        <v>447</v>
      </c>
      <c r="M246" s="2">
        <v>2008</v>
      </c>
      <c r="N246" s="28">
        <v>39835</v>
      </c>
      <c r="O246" s="15" t="s">
        <v>443</v>
      </c>
      <c r="P246" s="5" t="s">
        <v>1512</v>
      </c>
      <c r="Q246" s="15"/>
      <c r="R246" s="7" t="s">
        <v>48</v>
      </c>
      <c r="S246" s="7" t="s">
        <v>46</v>
      </c>
      <c r="T246" s="1" t="s">
        <v>46</v>
      </c>
    </row>
    <row r="247" spans="1:20" ht="30" customHeight="1">
      <c r="A247" s="2">
        <f t="shared" si="3"/>
        <v>245</v>
      </c>
      <c r="B247" s="14" t="s">
        <v>446</v>
      </c>
      <c r="C247" s="1" t="s">
        <v>445</v>
      </c>
      <c r="D247" s="1" t="s">
        <v>81</v>
      </c>
      <c r="E247" s="2" t="s">
        <v>80</v>
      </c>
      <c r="F247" s="15" t="s">
        <v>151</v>
      </c>
      <c r="G247" s="1" t="s">
        <v>444</v>
      </c>
      <c r="H247" s="1" t="s">
        <v>151</v>
      </c>
      <c r="I247" s="2">
        <v>14.04</v>
      </c>
      <c r="J247" s="24">
        <v>0</v>
      </c>
      <c r="K247" s="16">
        <v>14.04</v>
      </c>
      <c r="L247" s="1" t="s">
        <v>442</v>
      </c>
      <c r="M247" s="2">
        <v>2009</v>
      </c>
      <c r="N247" s="28">
        <v>40057</v>
      </c>
      <c r="O247" s="15" t="s">
        <v>443</v>
      </c>
      <c r="P247" s="5" t="s">
        <v>1512</v>
      </c>
      <c r="Q247" s="15"/>
      <c r="R247" s="7" t="s">
        <v>48</v>
      </c>
      <c r="S247" s="7" t="s">
        <v>46</v>
      </c>
      <c r="T247" s="1" t="s">
        <v>46</v>
      </c>
    </row>
    <row r="248" spans="1:20" ht="30" customHeight="1">
      <c r="A248" s="2">
        <f t="shared" si="3"/>
        <v>246</v>
      </c>
      <c r="B248" s="27" t="s">
        <v>441</v>
      </c>
      <c r="C248" s="1" t="s">
        <v>440</v>
      </c>
      <c r="D248" s="1" t="s">
        <v>81</v>
      </c>
      <c r="E248" s="2" t="s">
        <v>80</v>
      </c>
      <c r="F248" s="15" t="s">
        <v>151</v>
      </c>
      <c r="G248" s="1" t="s">
        <v>363</v>
      </c>
      <c r="H248" s="1" t="s">
        <v>151</v>
      </c>
      <c r="I248" s="75">
        <v>420</v>
      </c>
      <c r="J248" s="24">
        <v>0</v>
      </c>
      <c r="K248" s="16">
        <v>420</v>
      </c>
      <c r="L248" s="1" t="s">
        <v>439</v>
      </c>
      <c r="M248" s="2">
        <v>2009</v>
      </c>
      <c r="N248" s="28">
        <v>40046</v>
      </c>
      <c r="O248" s="15" t="s">
        <v>426</v>
      </c>
      <c r="P248" s="5" t="s">
        <v>1512</v>
      </c>
      <c r="Q248" s="15"/>
      <c r="R248" s="7" t="s">
        <v>48</v>
      </c>
      <c r="S248" s="7" t="s">
        <v>46</v>
      </c>
      <c r="T248" s="1" t="s">
        <v>46</v>
      </c>
    </row>
    <row r="249" spans="1:20" ht="30" customHeight="1">
      <c r="A249" s="2">
        <f t="shared" si="3"/>
        <v>247</v>
      </c>
      <c r="B249" s="14" t="s">
        <v>438</v>
      </c>
      <c r="C249" s="1" t="s">
        <v>437</v>
      </c>
      <c r="D249" s="1" t="s">
        <v>81</v>
      </c>
      <c r="E249" s="2" t="s">
        <v>80</v>
      </c>
      <c r="F249" s="15" t="s">
        <v>151</v>
      </c>
      <c r="G249" s="1" t="s">
        <v>412</v>
      </c>
      <c r="H249" s="1" t="s">
        <v>151</v>
      </c>
      <c r="I249" s="75">
        <v>16</v>
      </c>
      <c r="J249" s="16">
        <v>16</v>
      </c>
      <c r="K249" s="16">
        <v>16</v>
      </c>
      <c r="L249" s="1" t="s">
        <v>436</v>
      </c>
      <c r="M249" s="2">
        <v>2008</v>
      </c>
      <c r="N249" s="28">
        <v>39829</v>
      </c>
      <c r="O249" s="15" t="s">
        <v>411</v>
      </c>
      <c r="P249" s="5" t="s">
        <v>1512</v>
      </c>
      <c r="Q249" s="15"/>
      <c r="R249" s="7" t="s">
        <v>48</v>
      </c>
      <c r="S249" s="7" t="s">
        <v>46</v>
      </c>
      <c r="T249" s="1" t="s">
        <v>46</v>
      </c>
    </row>
    <row r="250" spans="1:20" ht="30" customHeight="1">
      <c r="A250" s="2">
        <f t="shared" si="3"/>
        <v>248</v>
      </c>
      <c r="B250" s="27" t="s">
        <v>435</v>
      </c>
      <c r="C250" s="1" t="s">
        <v>434</v>
      </c>
      <c r="D250" s="1" t="s">
        <v>81</v>
      </c>
      <c r="E250" s="2" t="s">
        <v>80</v>
      </c>
      <c r="F250" s="15" t="s">
        <v>151</v>
      </c>
      <c r="G250" s="1" t="s">
        <v>363</v>
      </c>
      <c r="H250" s="1" t="s">
        <v>151</v>
      </c>
      <c r="I250" s="2">
        <v>6.99</v>
      </c>
      <c r="J250" s="24">
        <v>0</v>
      </c>
      <c r="K250" s="16">
        <v>6.99</v>
      </c>
      <c r="L250" s="1" t="s">
        <v>433</v>
      </c>
      <c r="M250" s="2">
        <v>2008</v>
      </c>
      <c r="N250" s="28">
        <v>39829</v>
      </c>
      <c r="O250" s="15" t="s">
        <v>426</v>
      </c>
      <c r="P250" s="5" t="s">
        <v>1512</v>
      </c>
      <c r="Q250" s="15"/>
      <c r="R250" s="7" t="s">
        <v>48</v>
      </c>
      <c r="S250" s="7" t="s">
        <v>46</v>
      </c>
      <c r="T250" s="1" t="s">
        <v>46</v>
      </c>
    </row>
    <row r="251" spans="1:20" ht="30" customHeight="1">
      <c r="A251" s="2">
        <f t="shared" si="3"/>
        <v>249</v>
      </c>
      <c r="B251" s="14" t="s">
        <v>432</v>
      </c>
      <c r="C251" s="1" t="s">
        <v>431</v>
      </c>
      <c r="D251" s="1" t="s">
        <v>81</v>
      </c>
      <c r="E251" s="2" t="s">
        <v>80</v>
      </c>
      <c r="F251" s="15" t="s">
        <v>151</v>
      </c>
      <c r="G251" s="1" t="s">
        <v>412</v>
      </c>
      <c r="H251" s="1" t="s">
        <v>151</v>
      </c>
      <c r="I251" s="2">
        <v>49.8</v>
      </c>
      <c r="J251" s="16">
        <v>49.8</v>
      </c>
      <c r="K251" s="16">
        <v>49.8</v>
      </c>
      <c r="L251" s="1" t="s">
        <v>429</v>
      </c>
      <c r="M251" s="2">
        <v>2009</v>
      </c>
      <c r="N251" s="28">
        <v>40049</v>
      </c>
      <c r="O251" s="15" t="s">
        <v>430</v>
      </c>
      <c r="P251" s="5" t="s">
        <v>1512</v>
      </c>
      <c r="Q251" s="15"/>
      <c r="R251" s="7" t="s">
        <v>48</v>
      </c>
      <c r="S251" s="7" t="s">
        <v>46</v>
      </c>
      <c r="T251" s="1" t="s">
        <v>46</v>
      </c>
    </row>
    <row r="252" spans="1:20" ht="30" customHeight="1">
      <c r="A252" s="2">
        <f t="shared" si="3"/>
        <v>250</v>
      </c>
      <c r="B252" s="27" t="s">
        <v>428</v>
      </c>
      <c r="C252" s="1" t="s">
        <v>427</v>
      </c>
      <c r="D252" s="1" t="s">
        <v>81</v>
      </c>
      <c r="E252" s="2" t="s">
        <v>80</v>
      </c>
      <c r="F252" s="15" t="s">
        <v>151</v>
      </c>
      <c r="G252" s="1" t="s">
        <v>363</v>
      </c>
      <c r="H252" s="1" t="s">
        <v>151</v>
      </c>
      <c r="I252" s="2">
        <v>19.739999999999998</v>
      </c>
      <c r="J252" s="16">
        <v>19.739999999999998</v>
      </c>
      <c r="K252" s="16">
        <v>19.739999999999998</v>
      </c>
      <c r="L252" s="1" t="s">
        <v>425</v>
      </c>
      <c r="M252" s="2">
        <v>2008</v>
      </c>
      <c r="N252" s="28">
        <v>39866</v>
      </c>
      <c r="O252" s="15" t="s">
        <v>426</v>
      </c>
      <c r="P252" s="5" t="s">
        <v>1512</v>
      </c>
      <c r="Q252" s="15"/>
      <c r="R252" s="7" t="s">
        <v>48</v>
      </c>
      <c r="S252" s="7" t="s">
        <v>46</v>
      </c>
      <c r="T252" s="1" t="s">
        <v>46</v>
      </c>
    </row>
    <row r="253" spans="1:20" ht="30" customHeight="1">
      <c r="A253" s="2">
        <f t="shared" si="3"/>
        <v>251</v>
      </c>
      <c r="B253" s="14" t="s">
        <v>424</v>
      </c>
      <c r="C253" s="1" t="s">
        <v>423</v>
      </c>
      <c r="D253" s="1" t="s">
        <v>81</v>
      </c>
      <c r="E253" s="2" t="s">
        <v>80</v>
      </c>
      <c r="F253" s="15" t="s">
        <v>151</v>
      </c>
      <c r="G253" s="1" t="s">
        <v>314</v>
      </c>
      <c r="H253" s="1" t="s">
        <v>151</v>
      </c>
      <c r="I253" s="2">
        <v>8.9600000000000009</v>
      </c>
      <c r="J253" s="24">
        <v>0</v>
      </c>
      <c r="K253" s="16">
        <v>8.9600000000000009</v>
      </c>
      <c r="L253" s="1" t="s">
        <v>421</v>
      </c>
      <c r="M253" s="2">
        <v>2008</v>
      </c>
      <c r="N253" s="28">
        <v>39825</v>
      </c>
      <c r="O253" s="15" t="s">
        <v>422</v>
      </c>
      <c r="P253" s="5" t="s">
        <v>1512</v>
      </c>
      <c r="Q253" s="15"/>
      <c r="R253" s="7" t="s">
        <v>48</v>
      </c>
      <c r="S253" s="7" t="s">
        <v>46</v>
      </c>
      <c r="T253" s="1" t="s">
        <v>46</v>
      </c>
    </row>
    <row r="254" spans="1:20" ht="30" customHeight="1">
      <c r="A254" s="2">
        <f t="shared" si="3"/>
        <v>252</v>
      </c>
      <c r="B254" s="27" t="s">
        <v>420</v>
      </c>
      <c r="C254" s="15" t="s">
        <v>419</v>
      </c>
      <c r="D254" s="1" t="s">
        <v>54</v>
      </c>
      <c r="E254" s="2" t="s">
        <v>53</v>
      </c>
      <c r="F254" s="15" t="s">
        <v>9</v>
      </c>
      <c r="G254" s="1" t="s">
        <v>418</v>
      </c>
      <c r="H254" s="15" t="s">
        <v>417</v>
      </c>
      <c r="I254" s="16">
        <v>640</v>
      </c>
      <c r="J254" s="16">
        <v>640</v>
      </c>
      <c r="K254" s="16">
        <v>640</v>
      </c>
      <c r="L254" s="1" t="s">
        <v>415</v>
      </c>
      <c r="M254" s="2">
        <v>2009</v>
      </c>
      <c r="N254" s="28">
        <v>40155</v>
      </c>
      <c r="O254" s="15" t="s">
        <v>416</v>
      </c>
      <c r="P254" s="5" t="s">
        <v>1512</v>
      </c>
      <c r="Q254" s="15"/>
      <c r="R254" s="7" t="s">
        <v>48</v>
      </c>
      <c r="S254" s="7" t="s">
        <v>46</v>
      </c>
      <c r="T254" s="1" t="s">
        <v>46</v>
      </c>
    </row>
    <row r="255" spans="1:20" ht="30" customHeight="1">
      <c r="A255" s="2">
        <f t="shared" si="3"/>
        <v>253</v>
      </c>
      <c r="B255" s="14" t="s">
        <v>414</v>
      </c>
      <c r="C255" s="15" t="s">
        <v>413</v>
      </c>
      <c r="D255" s="1" t="s">
        <v>81</v>
      </c>
      <c r="E255" s="2" t="s">
        <v>80</v>
      </c>
      <c r="F255" s="15" t="s">
        <v>151</v>
      </c>
      <c r="G255" s="1" t="s">
        <v>412</v>
      </c>
      <c r="H255" s="15" t="s">
        <v>151</v>
      </c>
      <c r="I255" s="16">
        <v>76.849999999999994</v>
      </c>
      <c r="J255" s="16">
        <v>76.849999999999994</v>
      </c>
      <c r="K255" s="16">
        <v>76.849999999999994</v>
      </c>
      <c r="L255" s="1" t="s">
        <v>410</v>
      </c>
      <c r="M255" s="2">
        <v>2009</v>
      </c>
      <c r="N255" s="28">
        <v>39953</v>
      </c>
      <c r="O255" s="15" t="s">
        <v>411</v>
      </c>
      <c r="P255" s="5" t="s">
        <v>1512</v>
      </c>
      <c r="Q255" s="15"/>
      <c r="R255" s="7" t="s">
        <v>48</v>
      </c>
      <c r="S255" s="7" t="s">
        <v>46</v>
      </c>
      <c r="T255" s="1" t="s">
        <v>46</v>
      </c>
    </row>
    <row r="256" spans="1:20" ht="30" customHeight="1">
      <c r="A256" s="2">
        <f t="shared" si="3"/>
        <v>254</v>
      </c>
      <c r="B256" s="27" t="s">
        <v>409</v>
      </c>
      <c r="C256" s="15" t="s">
        <v>408</v>
      </c>
      <c r="D256" s="1" t="s">
        <v>81</v>
      </c>
      <c r="E256" s="2" t="s">
        <v>80</v>
      </c>
      <c r="F256" s="15" t="s">
        <v>151</v>
      </c>
      <c r="G256" s="1" t="s">
        <v>314</v>
      </c>
      <c r="H256" s="15" t="s">
        <v>151</v>
      </c>
      <c r="I256" s="16">
        <v>76</v>
      </c>
      <c r="J256" s="16">
        <v>76</v>
      </c>
      <c r="K256" s="16">
        <v>76</v>
      </c>
      <c r="L256" s="1" t="s">
        <v>407</v>
      </c>
      <c r="M256" s="2">
        <v>2010</v>
      </c>
      <c r="N256" s="28">
        <v>40351</v>
      </c>
      <c r="O256" s="15" t="s">
        <v>313</v>
      </c>
      <c r="P256" s="5" t="s">
        <v>1512</v>
      </c>
      <c r="Q256" s="15"/>
      <c r="R256" s="7" t="s">
        <v>48</v>
      </c>
      <c r="S256" s="7" t="s">
        <v>46</v>
      </c>
      <c r="T256" s="1" t="s">
        <v>46</v>
      </c>
    </row>
    <row r="257" spans="1:20" ht="30" customHeight="1">
      <c r="A257" s="2">
        <f t="shared" si="3"/>
        <v>255</v>
      </c>
      <c r="B257" s="14" t="s">
        <v>406</v>
      </c>
      <c r="C257" s="15" t="s">
        <v>405</v>
      </c>
      <c r="D257" s="1" t="s">
        <v>54</v>
      </c>
      <c r="E257" s="2" t="s">
        <v>53</v>
      </c>
      <c r="F257" s="15" t="s">
        <v>151</v>
      </c>
      <c r="G257" s="1" t="s">
        <v>314</v>
      </c>
      <c r="H257" s="15" t="s">
        <v>151</v>
      </c>
      <c r="I257" s="16">
        <v>65</v>
      </c>
      <c r="J257" s="24">
        <v>0</v>
      </c>
      <c r="K257" s="16">
        <v>65</v>
      </c>
      <c r="L257" s="1" t="s">
        <v>403</v>
      </c>
      <c r="M257" s="2">
        <v>2009</v>
      </c>
      <c r="N257" s="28">
        <v>40007</v>
      </c>
      <c r="O257" s="15" t="s">
        <v>404</v>
      </c>
      <c r="P257" s="5" t="s">
        <v>1512</v>
      </c>
      <c r="Q257" s="15"/>
      <c r="R257" s="7" t="s">
        <v>48</v>
      </c>
      <c r="S257" s="7" t="s">
        <v>46</v>
      </c>
      <c r="T257" s="1" t="s">
        <v>46</v>
      </c>
    </row>
    <row r="258" spans="1:20" ht="30" customHeight="1">
      <c r="A258" s="2">
        <f t="shared" si="3"/>
        <v>256</v>
      </c>
      <c r="B258" s="27" t="s">
        <v>402</v>
      </c>
      <c r="C258" s="15" t="s">
        <v>401</v>
      </c>
      <c r="D258" s="1" t="s">
        <v>54</v>
      </c>
      <c r="E258" s="2" t="s">
        <v>53</v>
      </c>
      <c r="F258" s="1" t="s">
        <v>1517</v>
      </c>
      <c r="G258" s="1" t="s">
        <v>271</v>
      </c>
      <c r="H258" s="1" t="s">
        <v>91</v>
      </c>
      <c r="I258" s="16">
        <v>188.1</v>
      </c>
      <c r="J258" s="24">
        <v>0</v>
      </c>
      <c r="K258" s="16">
        <v>188.1</v>
      </c>
      <c r="L258" s="1" t="s">
        <v>399</v>
      </c>
      <c r="M258" s="2">
        <v>2009</v>
      </c>
      <c r="N258" s="28">
        <v>40007</v>
      </c>
      <c r="O258" s="15" t="s">
        <v>400</v>
      </c>
      <c r="P258" s="5" t="s">
        <v>1512</v>
      </c>
      <c r="Q258" s="15"/>
      <c r="R258" s="7" t="s">
        <v>48</v>
      </c>
      <c r="S258" s="7" t="s">
        <v>46</v>
      </c>
      <c r="T258" s="1" t="s">
        <v>46</v>
      </c>
    </row>
    <row r="259" spans="1:20" ht="30" customHeight="1">
      <c r="A259" s="2">
        <f t="shared" si="3"/>
        <v>257</v>
      </c>
      <c r="B259" s="14" t="s">
        <v>398</v>
      </c>
      <c r="C259" s="15" t="s">
        <v>397</v>
      </c>
      <c r="D259" s="1" t="s">
        <v>54</v>
      </c>
      <c r="E259" s="2" t="s">
        <v>53</v>
      </c>
      <c r="F259" s="15" t="s">
        <v>52</v>
      </c>
      <c r="G259" s="1" t="s">
        <v>319</v>
      </c>
      <c r="H259" s="15" t="s">
        <v>240</v>
      </c>
      <c r="I259" s="16">
        <v>178</v>
      </c>
      <c r="J259" s="16">
        <v>178</v>
      </c>
      <c r="K259" s="16">
        <v>178</v>
      </c>
      <c r="L259" s="1" t="s">
        <v>395</v>
      </c>
      <c r="M259" s="2">
        <v>2009</v>
      </c>
      <c r="N259" s="28">
        <v>39941</v>
      </c>
      <c r="O259" s="15" t="s">
        <v>396</v>
      </c>
      <c r="P259" s="5" t="s">
        <v>1512</v>
      </c>
      <c r="Q259" s="15"/>
      <c r="R259" s="7" t="s">
        <v>48</v>
      </c>
      <c r="S259" s="7" t="s">
        <v>46</v>
      </c>
      <c r="T259" s="1" t="s">
        <v>46</v>
      </c>
    </row>
    <row r="260" spans="1:20" ht="30" customHeight="1">
      <c r="A260" s="2">
        <f t="shared" si="3"/>
        <v>258</v>
      </c>
      <c r="B260" s="27" t="s">
        <v>394</v>
      </c>
      <c r="C260" s="15" t="s">
        <v>393</v>
      </c>
      <c r="D260" s="1" t="s">
        <v>54</v>
      </c>
      <c r="E260" s="2" t="s">
        <v>53</v>
      </c>
      <c r="F260" s="1" t="s">
        <v>1517</v>
      </c>
      <c r="G260" s="1" t="s">
        <v>392</v>
      </c>
      <c r="H260" s="15" t="s">
        <v>213</v>
      </c>
      <c r="I260" s="16">
        <v>28.707000000000001</v>
      </c>
      <c r="J260" s="16">
        <v>28.71</v>
      </c>
      <c r="K260" s="16">
        <v>28.71</v>
      </c>
      <c r="L260" s="1" t="s">
        <v>390</v>
      </c>
      <c r="M260" s="2">
        <v>2009</v>
      </c>
      <c r="N260" s="28">
        <v>39947</v>
      </c>
      <c r="O260" s="15" t="s">
        <v>391</v>
      </c>
      <c r="P260" s="5" t="s">
        <v>1512</v>
      </c>
      <c r="Q260" s="15"/>
      <c r="R260" s="7" t="s">
        <v>48</v>
      </c>
      <c r="S260" s="7" t="s">
        <v>46</v>
      </c>
      <c r="T260" s="1" t="s">
        <v>46</v>
      </c>
    </row>
    <row r="261" spans="1:20" ht="30" customHeight="1">
      <c r="A261" s="2">
        <f t="shared" ref="A261:A324" si="4">A260+1</f>
        <v>259</v>
      </c>
      <c r="B261" s="14" t="s">
        <v>389</v>
      </c>
      <c r="C261" s="15" t="s">
        <v>388</v>
      </c>
      <c r="D261" s="1" t="s">
        <v>54</v>
      </c>
      <c r="E261" s="2" t="s">
        <v>53</v>
      </c>
      <c r="F261" s="15" t="s">
        <v>387</v>
      </c>
      <c r="G261" s="1" t="s">
        <v>386</v>
      </c>
      <c r="H261" s="15" t="s">
        <v>385</v>
      </c>
      <c r="I261" s="16">
        <v>2290.8200000000002</v>
      </c>
      <c r="J261" s="16">
        <v>2290.8200000000002</v>
      </c>
      <c r="K261" s="16">
        <v>2290.8200000000002</v>
      </c>
      <c r="L261" s="1" t="s">
        <v>383</v>
      </c>
      <c r="M261" s="2">
        <v>2009</v>
      </c>
      <c r="N261" s="28">
        <v>40108</v>
      </c>
      <c r="O261" s="15" t="s">
        <v>384</v>
      </c>
      <c r="P261" s="5" t="s">
        <v>1512</v>
      </c>
      <c r="Q261" s="2"/>
      <c r="R261" s="7" t="s">
        <v>48</v>
      </c>
      <c r="S261" s="7" t="s">
        <v>46</v>
      </c>
      <c r="T261" s="1" t="s">
        <v>46</v>
      </c>
    </row>
    <row r="262" spans="1:20" ht="30" customHeight="1">
      <c r="A262" s="2">
        <f t="shared" si="4"/>
        <v>260</v>
      </c>
      <c r="B262" s="27" t="s">
        <v>382</v>
      </c>
      <c r="C262" s="15" t="s">
        <v>381</v>
      </c>
      <c r="D262" s="1" t="s">
        <v>81</v>
      </c>
      <c r="E262" s="2" t="s">
        <v>80</v>
      </c>
      <c r="F262" s="15" t="s">
        <v>151</v>
      </c>
      <c r="G262" s="1" t="s">
        <v>314</v>
      </c>
      <c r="H262" s="15" t="s">
        <v>151</v>
      </c>
      <c r="I262" s="16">
        <v>5.7</v>
      </c>
      <c r="J262" s="24">
        <v>0</v>
      </c>
      <c r="K262" s="16">
        <v>5.7</v>
      </c>
      <c r="L262" s="1" t="s">
        <v>380</v>
      </c>
      <c r="M262" s="2">
        <v>2009</v>
      </c>
      <c r="N262" s="28">
        <v>40021</v>
      </c>
      <c r="O262" s="15" t="s">
        <v>313</v>
      </c>
      <c r="P262" s="5" t="s">
        <v>1512</v>
      </c>
      <c r="Q262" s="15"/>
      <c r="R262" s="7" t="s">
        <v>48</v>
      </c>
      <c r="S262" s="7" t="s">
        <v>46</v>
      </c>
      <c r="T262" s="1" t="s">
        <v>46</v>
      </c>
    </row>
    <row r="263" spans="1:20" ht="30" customHeight="1">
      <c r="A263" s="2">
        <f t="shared" si="4"/>
        <v>261</v>
      </c>
      <c r="B263" s="14" t="s">
        <v>379</v>
      </c>
      <c r="C263" s="15" t="s">
        <v>378</v>
      </c>
      <c r="D263" s="1" t="s">
        <v>54</v>
      </c>
      <c r="E263" s="2" t="s">
        <v>53</v>
      </c>
      <c r="F263" s="15" t="s">
        <v>151</v>
      </c>
      <c r="G263" s="1" t="s">
        <v>314</v>
      </c>
      <c r="H263" s="15" t="s">
        <v>151</v>
      </c>
      <c r="I263" s="16">
        <v>458.4</v>
      </c>
      <c r="J263" s="24">
        <v>0</v>
      </c>
      <c r="K263" s="16">
        <v>458.4</v>
      </c>
      <c r="L263" s="1" t="s">
        <v>376</v>
      </c>
      <c r="M263" s="2">
        <v>2009</v>
      </c>
      <c r="N263" s="28">
        <v>40024</v>
      </c>
      <c r="O263" s="15" t="s">
        <v>377</v>
      </c>
      <c r="P263" s="5" t="s">
        <v>1512</v>
      </c>
      <c r="Q263" s="15"/>
      <c r="R263" s="7" t="s">
        <v>48</v>
      </c>
      <c r="S263" s="7" t="s">
        <v>46</v>
      </c>
      <c r="T263" s="1" t="s">
        <v>46</v>
      </c>
    </row>
    <row r="264" spans="1:20" ht="30" customHeight="1">
      <c r="A264" s="2">
        <f t="shared" si="4"/>
        <v>262</v>
      </c>
      <c r="B264" s="27" t="s">
        <v>375</v>
      </c>
      <c r="C264" s="15" t="s">
        <v>374</v>
      </c>
      <c r="D264" s="1" t="s">
        <v>54</v>
      </c>
      <c r="E264" s="2" t="s">
        <v>53</v>
      </c>
      <c r="F264" s="15" t="s">
        <v>151</v>
      </c>
      <c r="G264" s="1" t="s">
        <v>373</v>
      </c>
      <c r="H264" s="15" t="s">
        <v>151</v>
      </c>
      <c r="I264" s="16">
        <v>51.47</v>
      </c>
      <c r="J264" s="24">
        <v>0</v>
      </c>
      <c r="K264" s="16">
        <v>51.47</v>
      </c>
      <c r="L264" s="1" t="s">
        <v>371</v>
      </c>
      <c r="M264" s="2">
        <v>2009</v>
      </c>
      <c r="N264" s="28">
        <v>39965</v>
      </c>
      <c r="O264" s="15" t="s">
        <v>372</v>
      </c>
      <c r="P264" s="5" t="s">
        <v>1512</v>
      </c>
      <c r="Q264" s="15"/>
      <c r="R264" s="7" t="s">
        <v>48</v>
      </c>
      <c r="S264" s="7" t="s">
        <v>46</v>
      </c>
      <c r="T264" s="1" t="s">
        <v>46</v>
      </c>
    </row>
    <row r="265" spans="1:20" ht="39" customHeight="1">
      <c r="A265" s="2">
        <f t="shared" si="4"/>
        <v>263</v>
      </c>
      <c r="B265" s="14" t="s">
        <v>370</v>
      </c>
      <c r="C265" s="15" t="s">
        <v>369</v>
      </c>
      <c r="D265" s="1" t="s">
        <v>54</v>
      </c>
      <c r="E265" s="2" t="s">
        <v>53</v>
      </c>
      <c r="F265" s="15" t="s">
        <v>52</v>
      </c>
      <c r="G265" s="1" t="s">
        <v>368</v>
      </c>
      <c r="H265" s="15" t="s">
        <v>50</v>
      </c>
      <c r="I265" s="16">
        <v>163.42179999999999</v>
      </c>
      <c r="J265" s="24">
        <v>0</v>
      </c>
      <c r="K265" s="16">
        <v>163.41999999999999</v>
      </c>
      <c r="L265" s="1" t="s">
        <v>366</v>
      </c>
      <c r="M265" s="2">
        <v>2009</v>
      </c>
      <c r="N265" s="28">
        <v>40242</v>
      </c>
      <c r="O265" s="15" t="s">
        <v>367</v>
      </c>
      <c r="P265" s="5" t="s">
        <v>1512</v>
      </c>
      <c r="Q265" s="2"/>
      <c r="R265" s="7" t="s">
        <v>48</v>
      </c>
      <c r="S265" s="7" t="s">
        <v>46</v>
      </c>
      <c r="T265" s="1" t="s">
        <v>46</v>
      </c>
    </row>
    <row r="266" spans="1:20" ht="30" customHeight="1">
      <c r="A266" s="2">
        <f t="shared" si="4"/>
        <v>264</v>
      </c>
      <c r="B266" s="27" t="s">
        <v>365</v>
      </c>
      <c r="C266" s="15" t="s">
        <v>364</v>
      </c>
      <c r="D266" s="1" t="s">
        <v>54</v>
      </c>
      <c r="E266" s="2" t="s">
        <v>53</v>
      </c>
      <c r="F266" s="15" t="s">
        <v>151</v>
      </c>
      <c r="G266" s="1" t="s">
        <v>363</v>
      </c>
      <c r="H266" s="15" t="s">
        <v>151</v>
      </c>
      <c r="I266" s="16">
        <v>96.92</v>
      </c>
      <c r="J266" s="24">
        <v>0</v>
      </c>
      <c r="K266" s="16">
        <v>96.92</v>
      </c>
      <c r="L266" s="1" t="s">
        <v>361</v>
      </c>
      <c r="M266" s="2">
        <v>2010</v>
      </c>
      <c r="N266" s="28">
        <v>40291</v>
      </c>
      <c r="O266" s="15" t="s">
        <v>362</v>
      </c>
      <c r="P266" s="5" t="s">
        <v>1512</v>
      </c>
      <c r="Q266" s="15"/>
      <c r="R266" s="7" t="s">
        <v>48</v>
      </c>
      <c r="S266" s="7" t="s">
        <v>46</v>
      </c>
      <c r="T266" s="1" t="s">
        <v>46</v>
      </c>
    </row>
    <row r="267" spans="1:20" ht="48.75" customHeight="1">
      <c r="A267" s="2">
        <f t="shared" si="4"/>
        <v>265</v>
      </c>
      <c r="B267" s="14" t="s">
        <v>360</v>
      </c>
      <c r="C267" s="15" t="s">
        <v>359</v>
      </c>
      <c r="D267" s="1" t="s">
        <v>81</v>
      </c>
      <c r="E267" s="2" t="s">
        <v>80</v>
      </c>
      <c r="F267" s="15" t="s">
        <v>19</v>
      </c>
      <c r="G267" s="1" t="s">
        <v>358</v>
      </c>
      <c r="H267" s="15" t="s">
        <v>78</v>
      </c>
      <c r="I267" s="16">
        <v>218.3536</v>
      </c>
      <c r="J267" s="16">
        <v>218.3536</v>
      </c>
      <c r="K267" s="16">
        <v>218.3536</v>
      </c>
      <c r="L267" s="1" t="s">
        <v>1538</v>
      </c>
      <c r="M267" s="2">
        <v>2010</v>
      </c>
      <c r="N267" s="28">
        <v>40413</v>
      </c>
      <c r="O267" s="15" t="s">
        <v>357</v>
      </c>
      <c r="P267" s="5" t="s">
        <v>1512</v>
      </c>
      <c r="Q267" s="15"/>
      <c r="R267" s="7" t="s">
        <v>48</v>
      </c>
      <c r="S267" s="7" t="s">
        <v>46</v>
      </c>
      <c r="T267" s="1" t="s">
        <v>46</v>
      </c>
    </row>
    <row r="268" spans="1:20" ht="56.25" customHeight="1">
      <c r="A268" s="2">
        <f t="shared" si="4"/>
        <v>266</v>
      </c>
      <c r="B268" s="27" t="s">
        <v>356</v>
      </c>
      <c r="C268" s="15" t="s">
        <v>355</v>
      </c>
      <c r="D268" s="1" t="s">
        <v>81</v>
      </c>
      <c r="E268" s="2" t="s">
        <v>80</v>
      </c>
      <c r="F268" s="15" t="s">
        <v>52</v>
      </c>
      <c r="G268" s="1" t="s">
        <v>354</v>
      </c>
      <c r="H268" s="15" t="s">
        <v>240</v>
      </c>
      <c r="I268" s="16">
        <v>153.72999999999999</v>
      </c>
      <c r="J268" s="16">
        <v>153.72999999999999</v>
      </c>
      <c r="K268" s="16">
        <v>153.72999999999999</v>
      </c>
      <c r="L268" s="1" t="s">
        <v>352</v>
      </c>
      <c r="M268" s="2">
        <v>2010</v>
      </c>
      <c r="N268" s="28">
        <v>40413</v>
      </c>
      <c r="O268" s="15" t="s">
        <v>353</v>
      </c>
      <c r="P268" s="5" t="s">
        <v>1512</v>
      </c>
      <c r="Q268" s="15"/>
      <c r="R268" s="7" t="s">
        <v>48</v>
      </c>
      <c r="S268" s="7" t="s">
        <v>46</v>
      </c>
      <c r="T268" s="1" t="s">
        <v>46</v>
      </c>
    </row>
    <row r="269" spans="1:20" ht="30" customHeight="1">
      <c r="A269" s="2">
        <f t="shared" si="4"/>
        <v>267</v>
      </c>
      <c r="B269" s="14" t="s">
        <v>351</v>
      </c>
      <c r="C269" s="15" t="s">
        <v>350</v>
      </c>
      <c r="D269" s="1" t="s">
        <v>81</v>
      </c>
      <c r="E269" s="2" t="s">
        <v>80</v>
      </c>
      <c r="F269" s="15" t="s">
        <v>19</v>
      </c>
      <c r="G269" s="1" t="s">
        <v>79</v>
      </c>
      <c r="H269" s="15" t="s">
        <v>78</v>
      </c>
      <c r="I269" s="16">
        <v>1797.39</v>
      </c>
      <c r="J269" s="16">
        <v>1797.39</v>
      </c>
      <c r="K269" s="16">
        <v>1797.39</v>
      </c>
      <c r="L269" s="1" t="s">
        <v>348</v>
      </c>
      <c r="M269" s="2">
        <v>2010</v>
      </c>
      <c r="N269" s="28">
        <v>40434</v>
      </c>
      <c r="O269" s="15" t="s">
        <v>349</v>
      </c>
      <c r="P269" s="5" t="s">
        <v>1512</v>
      </c>
      <c r="Q269" s="15"/>
      <c r="R269" s="7" t="s">
        <v>48</v>
      </c>
      <c r="S269" s="7" t="s">
        <v>46</v>
      </c>
      <c r="T269" s="1" t="s">
        <v>46</v>
      </c>
    </row>
    <row r="270" spans="1:20" ht="25.5">
      <c r="A270" s="2">
        <f t="shared" si="4"/>
        <v>268</v>
      </c>
      <c r="B270" s="14" t="s">
        <v>345</v>
      </c>
      <c r="C270" s="15" t="s">
        <v>344</v>
      </c>
      <c r="D270" s="1" t="s">
        <v>54</v>
      </c>
      <c r="E270" s="2" t="s">
        <v>53</v>
      </c>
      <c r="F270" s="15" t="s">
        <v>61</v>
      </c>
      <c r="G270" s="1" t="s">
        <v>343</v>
      </c>
      <c r="H270" s="15" t="s">
        <v>66</v>
      </c>
      <c r="I270" s="16">
        <v>86.27</v>
      </c>
      <c r="J270" s="24">
        <v>0</v>
      </c>
      <c r="K270" s="16">
        <v>86.27</v>
      </c>
      <c r="L270" s="1" t="s">
        <v>341</v>
      </c>
      <c r="M270" s="2">
        <v>2010</v>
      </c>
      <c r="N270" s="28">
        <v>40505</v>
      </c>
      <c r="O270" s="15" t="s">
        <v>342</v>
      </c>
      <c r="P270" s="5" t="s">
        <v>1512</v>
      </c>
      <c r="Q270" s="15"/>
      <c r="R270" s="7" t="s">
        <v>48</v>
      </c>
      <c r="S270" s="7" t="s">
        <v>46</v>
      </c>
      <c r="T270" s="1" t="s">
        <v>46</v>
      </c>
    </row>
    <row r="271" spans="1:20" ht="30" customHeight="1">
      <c r="A271" s="2">
        <f t="shared" si="4"/>
        <v>269</v>
      </c>
      <c r="B271" s="27" t="s">
        <v>340</v>
      </c>
      <c r="C271" s="15" t="s">
        <v>339</v>
      </c>
      <c r="D271" s="1" t="s">
        <v>54</v>
      </c>
      <c r="E271" s="2" t="s">
        <v>53</v>
      </c>
      <c r="F271" s="15" t="s">
        <v>61</v>
      </c>
      <c r="G271" s="1" t="s">
        <v>67</v>
      </c>
      <c r="H271" s="15" t="s">
        <v>66</v>
      </c>
      <c r="I271" s="16">
        <v>17.920000000000002</v>
      </c>
      <c r="J271" s="24">
        <v>0</v>
      </c>
      <c r="K271" s="16">
        <v>17.920000000000002</v>
      </c>
      <c r="L271" s="1" t="s">
        <v>337</v>
      </c>
      <c r="M271" s="2">
        <v>2010</v>
      </c>
      <c r="N271" s="28">
        <v>40505</v>
      </c>
      <c r="O271" s="15" t="s">
        <v>338</v>
      </c>
      <c r="P271" s="5" t="s">
        <v>1512</v>
      </c>
      <c r="Q271" s="15"/>
      <c r="R271" s="7" t="s">
        <v>48</v>
      </c>
      <c r="S271" s="7" t="s">
        <v>46</v>
      </c>
      <c r="T271" s="1" t="s">
        <v>46</v>
      </c>
    </row>
    <row r="272" spans="1:20" ht="30" customHeight="1">
      <c r="A272" s="2">
        <f t="shared" si="4"/>
        <v>270</v>
      </c>
      <c r="B272" s="14" t="s">
        <v>336</v>
      </c>
      <c r="C272" s="15" t="s">
        <v>335</v>
      </c>
      <c r="D272" s="1" t="s">
        <v>54</v>
      </c>
      <c r="E272" s="2" t="s">
        <v>53</v>
      </c>
      <c r="F272" s="1" t="s">
        <v>1517</v>
      </c>
      <c r="G272" s="1" t="s">
        <v>334</v>
      </c>
      <c r="H272" s="15" t="s">
        <v>213</v>
      </c>
      <c r="I272" s="16">
        <v>6</v>
      </c>
      <c r="J272" s="16">
        <v>6</v>
      </c>
      <c r="K272" s="16">
        <v>6</v>
      </c>
      <c r="L272" s="1" t="s">
        <v>332</v>
      </c>
      <c r="M272" s="2">
        <v>2010</v>
      </c>
      <c r="N272" s="28">
        <v>40487</v>
      </c>
      <c r="O272" s="15" t="s">
        <v>333</v>
      </c>
      <c r="P272" s="5" t="s">
        <v>1512</v>
      </c>
      <c r="Q272" s="15"/>
      <c r="R272" s="7" t="s">
        <v>48</v>
      </c>
      <c r="S272" s="7" t="s">
        <v>46</v>
      </c>
      <c r="T272" s="1" t="s">
        <v>46</v>
      </c>
    </row>
    <row r="273" spans="1:20" ht="30" customHeight="1">
      <c r="A273" s="2">
        <f t="shared" si="4"/>
        <v>271</v>
      </c>
      <c r="B273" s="27" t="s">
        <v>331</v>
      </c>
      <c r="C273" s="15" t="s">
        <v>330</v>
      </c>
      <c r="D273" s="1" t="s">
        <v>81</v>
      </c>
      <c r="E273" s="2" t="s">
        <v>80</v>
      </c>
      <c r="F273" s="15" t="s">
        <v>52</v>
      </c>
      <c r="G273" s="1" t="s">
        <v>329</v>
      </c>
      <c r="H273" s="15" t="s">
        <v>50</v>
      </c>
      <c r="I273" s="16">
        <v>210.09</v>
      </c>
      <c r="J273" s="24">
        <v>0</v>
      </c>
      <c r="K273" s="16">
        <v>210.09</v>
      </c>
      <c r="L273" s="1" t="s">
        <v>327</v>
      </c>
      <c r="M273" s="2">
        <v>2010</v>
      </c>
      <c r="N273" s="28">
        <v>40487</v>
      </c>
      <c r="O273" s="15" t="s">
        <v>328</v>
      </c>
      <c r="P273" s="5" t="s">
        <v>1512</v>
      </c>
      <c r="Q273" s="15"/>
      <c r="R273" s="7" t="s">
        <v>48</v>
      </c>
      <c r="S273" s="7" t="s">
        <v>46</v>
      </c>
      <c r="T273" s="1" t="s">
        <v>46</v>
      </c>
    </row>
    <row r="274" spans="1:20" ht="51" customHeight="1">
      <c r="A274" s="2">
        <f t="shared" si="4"/>
        <v>272</v>
      </c>
      <c r="B274" s="14" t="s">
        <v>326</v>
      </c>
      <c r="C274" s="15" t="s">
        <v>325</v>
      </c>
      <c r="D274" s="1" t="s">
        <v>81</v>
      </c>
      <c r="E274" s="2" t="s">
        <v>80</v>
      </c>
      <c r="F274" s="15" t="s">
        <v>19</v>
      </c>
      <c r="G274" s="1" t="s">
        <v>324</v>
      </c>
      <c r="H274" s="15" t="s">
        <v>78</v>
      </c>
      <c r="I274" s="16">
        <v>87</v>
      </c>
      <c r="J274" s="16">
        <v>87</v>
      </c>
      <c r="K274" s="16">
        <v>87</v>
      </c>
      <c r="L274" s="1" t="s">
        <v>322</v>
      </c>
      <c r="M274" s="2">
        <v>2010</v>
      </c>
      <c r="N274" s="28">
        <v>40507</v>
      </c>
      <c r="O274" s="15" t="s">
        <v>323</v>
      </c>
      <c r="P274" s="5" t="s">
        <v>1512</v>
      </c>
      <c r="Q274" s="15"/>
      <c r="R274" s="7" t="s">
        <v>48</v>
      </c>
      <c r="S274" s="7" t="s">
        <v>46</v>
      </c>
      <c r="T274" s="1" t="s">
        <v>46</v>
      </c>
    </row>
    <row r="275" spans="1:20" ht="30" customHeight="1">
      <c r="A275" s="2">
        <f t="shared" si="4"/>
        <v>273</v>
      </c>
      <c r="B275" s="27" t="s">
        <v>321</v>
      </c>
      <c r="C275" s="15" t="s">
        <v>320</v>
      </c>
      <c r="D275" s="1" t="s">
        <v>54</v>
      </c>
      <c r="E275" s="2" t="s">
        <v>53</v>
      </c>
      <c r="F275" s="15" t="s">
        <v>52</v>
      </c>
      <c r="G275" s="1" t="s">
        <v>319</v>
      </c>
      <c r="H275" s="15" t="s">
        <v>240</v>
      </c>
      <c r="I275" s="16">
        <v>16.399999999999999</v>
      </c>
      <c r="J275" s="16">
        <v>16.399999999999999</v>
      </c>
      <c r="K275" s="16">
        <v>16.399999999999999</v>
      </c>
      <c r="L275" s="1" t="s">
        <v>317</v>
      </c>
      <c r="M275" s="2">
        <v>2010</v>
      </c>
      <c r="N275" s="28">
        <v>40515</v>
      </c>
      <c r="O275" s="15" t="s">
        <v>318</v>
      </c>
      <c r="P275" s="5" t="s">
        <v>1512</v>
      </c>
      <c r="Q275" s="15"/>
      <c r="R275" s="7" t="s">
        <v>48</v>
      </c>
      <c r="S275" s="7" t="s">
        <v>46</v>
      </c>
      <c r="T275" s="1" t="s">
        <v>46</v>
      </c>
    </row>
    <row r="276" spans="1:20" ht="30" customHeight="1">
      <c r="A276" s="2">
        <f t="shared" si="4"/>
        <v>274</v>
      </c>
      <c r="B276" s="14" t="s">
        <v>316</v>
      </c>
      <c r="C276" s="15" t="s">
        <v>315</v>
      </c>
      <c r="D276" s="1" t="s">
        <v>81</v>
      </c>
      <c r="E276" s="2" t="s">
        <v>80</v>
      </c>
      <c r="F276" s="15" t="s">
        <v>151</v>
      </c>
      <c r="G276" s="1" t="s">
        <v>314</v>
      </c>
      <c r="H276" s="15" t="s">
        <v>151</v>
      </c>
      <c r="I276" s="16">
        <v>8</v>
      </c>
      <c r="J276" s="24">
        <v>0</v>
      </c>
      <c r="K276" s="16">
        <v>8</v>
      </c>
      <c r="L276" s="76" t="s">
        <v>312</v>
      </c>
      <c r="M276" s="2">
        <v>2010</v>
      </c>
      <c r="N276" s="28">
        <v>40364</v>
      </c>
      <c r="O276" s="15" t="s">
        <v>313</v>
      </c>
      <c r="P276" s="5" t="s">
        <v>1512</v>
      </c>
      <c r="Q276" s="15"/>
      <c r="R276" s="7" t="s">
        <v>48</v>
      </c>
      <c r="S276" s="7" t="s">
        <v>46</v>
      </c>
      <c r="T276" s="1" t="s">
        <v>46</v>
      </c>
    </row>
    <row r="277" spans="1:20" ht="30" customHeight="1">
      <c r="A277" s="2">
        <f t="shared" si="4"/>
        <v>275</v>
      </c>
      <c r="B277" s="27" t="s">
        <v>311</v>
      </c>
      <c r="C277" s="15" t="s">
        <v>310</v>
      </c>
      <c r="D277" s="1" t="s">
        <v>54</v>
      </c>
      <c r="E277" s="2" t="s">
        <v>53</v>
      </c>
      <c r="F277" s="15" t="s">
        <v>61</v>
      </c>
      <c r="G277" s="1" t="s">
        <v>146</v>
      </c>
      <c r="H277" s="15" t="s">
        <v>66</v>
      </c>
      <c r="I277" s="16">
        <v>8.64</v>
      </c>
      <c r="J277" s="16">
        <v>8.64</v>
      </c>
      <c r="K277" s="16">
        <v>8.64</v>
      </c>
      <c r="L277" s="76" t="s">
        <v>308</v>
      </c>
      <c r="M277" s="2">
        <v>2010</v>
      </c>
      <c r="N277" s="28">
        <v>40365</v>
      </c>
      <c r="O277" s="15" t="s">
        <v>309</v>
      </c>
      <c r="P277" s="5" t="s">
        <v>1512</v>
      </c>
      <c r="Q277" s="15"/>
      <c r="R277" s="7" t="s">
        <v>48</v>
      </c>
      <c r="S277" s="7" t="s">
        <v>46</v>
      </c>
      <c r="T277" s="1" t="s">
        <v>46</v>
      </c>
    </row>
    <row r="278" spans="1:20" ht="30" customHeight="1">
      <c r="A278" s="2">
        <f t="shared" si="4"/>
        <v>276</v>
      </c>
      <c r="B278" s="14" t="s">
        <v>307</v>
      </c>
      <c r="C278" s="52" t="s">
        <v>1565</v>
      </c>
      <c r="D278" s="1" t="s">
        <v>81</v>
      </c>
      <c r="E278" s="77" t="s">
        <v>80</v>
      </c>
      <c r="F278" s="50" t="s">
        <v>17</v>
      </c>
      <c r="G278" s="52" t="s">
        <v>235</v>
      </c>
      <c r="H278" s="50" t="s">
        <v>113</v>
      </c>
      <c r="I278" s="78">
        <v>291.73</v>
      </c>
      <c r="J278" s="78">
        <v>291.73</v>
      </c>
      <c r="K278" s="78">
        <v>291.73</v>
      </c>
      <c r="L278" s="79" t="s">
        <v>306</v>
      </c>
      <c r="M278" s="77">
        <v>2010</v>
      </c>
      <c r="N278" s="28">
        <v>40479</v>
      </c>
      <c r="O278" s="50" t="s">
        <v>234</v>
      </c>
      <c r="P278" s="80" t="s">
        <v>1512</v>
      </c>
      <c r="Q278" s="15"/>
      <c r="R278" s="7" t="s">
        <v>48</v>
      </c>
      <c r="S278" s="7" t="s">
        <v>46</v>
      </c>
      <c r="T278" s="1" t="s">
        <v>46</v>
      </c>
    </row>
    <row r="279" spans="1:20" ht="30" customHeight="1">
      <c r="A279" s="2">
        <f t="shared" si="4"/>
        <v>277</v>
      </c>
      <c r="B279" s="27" t="s">
        <v>305</v>
      </c>
      <c r="C279" s="15" t="s">
        <v>304</v>
      </c>
      <c r="D279" s="1" t="s">
        <v>81</v>
      </c>
      <c r="E279" s="2" t="s">
        <v>80</v>
      </c>
      <c r="F279" s="15" t="s">
        <v>17</v>
      </c>
      <c r="G279" s="1" t="s">
        <v>235</v>
      </c>
      <c r="H279" s="15" t="s">
        <v>113</v>
      </c>
      <c r="I279" s="16">
        <v>97.4</v>
      </c>
      <c r="J279" s="16">
        <v>97.4</v>
      </c>
      <c r="K279" s="16">
        <v>97.4</v>
      </c>
      <c r="L279" s="1" t="s">
        <v>303</v>
      </c>
      <c r="M279" s="2">
        <v>2010</v>
      </c>
      <c r="N279" s="28">
        <v>40546</v>
      </c>
      <c r="O279" s="15" t="s">
        <v>234</v>
      </c>
      <c r="P279" s="5" t="s">
        <v>1512</v>
      </c>
      <c r="Q279" s="15"/>
      <c r="R279" s="7" t="s">
        <v>48</v>
      </c>
      <c r="S279" s="7" t="s">
        <v>46</v>
      </c>
      <c r="T279" s="1" t="s">
        <v>46</v>
      </c>
    </row>
    <row r="280" spans="1:20" ht="30" customHeight="1">
      <c r="A280" s="2">
        <f t="shared" si="4"/>
        <v>278</v>
      </c>
      <c r="B280" s="14" t="s">
        <v>302</v>
      </c>
      <c r="C280" s="15" t="s">
        <v>301</v>
      </c>
      <c r="D280" s="1" t="s">
        <v>54</v>
      </c>
      <c r="E280" s="2" t="s">
        <v>53</v>
      </c>
      <c r="F280" s="15" t="s">
        <v>61</v>
      </c>
      <c r="G280" s="1" t="s">
        <v>300</v>
      </c>
      <c r="H280" s="15" t="s">
        <v>102</v>
      </c>
      <c r="I280" s="16">
        <v>27.5</v>
      </c>
      <c r="J280" s="16">
        <v>27.5</v>
      </c>
      <c r="K280" s="16">
        <v>27.5</v>
      </c>
      <c r="L280" s="1" t="s">
        <v>298</v>
      </c>
      <c r="M280" s="2">
        <v>2010</v>
      </c>
      <c r="N280" s="28">
        <v>40554</v>
      </c>
      <c r="O280" s="15" t="s">
        <v>299</v>
      </c>
      <c r="P280" s="5" t="s">
        <v>1512</v>
      </c>
      <c r="Q280" s="15"/>
      <c r="R280" s="7" t="s">
        <v>48</v>
      </c>
      <c r="S280" s="7" t="s">
        <v>46</v>
      </c>
      <c r="T280" s="1" t="s">
        <v>46</v>
      </c>
    </row>
    <row r="281" spans="1:20" ht="30" customHeight="1">
      <c r="A281" s="2">
        <f t="shared" si="4"/>
        <v>279</v>
      </c>
      <c r="B281" s="27" t="s">
        <v>297</v>
      </c>
      <c r="C281" s="15" t="s">
        <v>296</v>
      </c>
      <c r="D281" s="1" t="s">
        <v>81</v>
      </c>
      <c r="E281" s="2" t="s">
        <v>80</v>
      </c>
      <c r="F281" s="15" t="s">
        <v>17</v>
      </c>
      <c r="G281" s="1" t="s">
        <v>295</v>
      </c>
      <c r="H281" s="15" t="s">
        <v>113</v>
      </c>
      <c r="I281" s="16">
        <v>10.4</v>
      </c>
      <c r="J281" s="16">
        <v>10.4</v>
      </c>
      <c r="K281" s="16">
        <v>10.4</v>
      </c>
      <c r="L281" s="1" t="s">
        <v>293</v>
      </c>
      <c r="M281" s="2">
        <v>2011</v>
      </c>
      <c r="N281" s="28">
        <v>40561</v>
      </c>
      <c r="O281" s="15" t="s">
        <v>294</v>
      </c>
      <c r="P281" s="5" t="s">
        <v>1512</v>
      </c>
      <c r="Q281" s="15"/>
      <c r="R281" s="7" t="s">
        <v>48</v>
      </c>
      <c r="S281" s="7" t="s">
        <v>46</v>
      </c>
      <c r="T281" s="1" t="s">
        <v>46</v>
      </c>
    </row>
    <row r="282" spans="1:20" ht="30" customHeight="1">
      <c r="A282" s="2">
        <f t="shared" si="4"/>
        <v>280</v>
      </c>
      <c r="B282" s="14" t="s">
        <v>292</v>
      </c>
      <c r="C282" s="50" t="s">
        <v>291</v>
      </c>
      <c r="D282" s="52" t="s">
        <v>54</v>
      </c>
      <c r="E282" s="77" t="s">
        <v>53</v>
      </c>
      <c r="F282" s="50" t="s">
        <v>61</v>
      </c>
      <c r="G282" s="52" t="s">
        <v>290</v>
      </c>
      <c r="H282" s="50" t="s">
        <v>102</v>
      </c>
      <c r="I282" s="78">
        <v>7</v>
      </c>
      <c r="J282" s="78">
        <v>7</v>
      </c>
      <c r="K282" s="78">
        <v>7</v>
      </c>
      <c r="L282" s="52" t="s">
        <v>288</v>
      </c>
      <c r="M282" s="77">
        <v>2010</v>
      </c>
      <c r="N282" s="28">
        <v>40592</v>
      </c>
      <c r="O282" s="50" t="s">
        <v>289</v>
      </c>
      <c r="P282" s="80" t="s">
        <v>1512</v>
      </c>
      <c r="Q282" s="15"/>
      <c r="R282" s="7" t="s">
        <v>48</v>
      </c>
      <c r="S282" s="7" t="s">
        <v>46</v>
      </c>
      <c r="T282" s="1" t="s">
        <v>46</v>
      </c>
    </row>
    <row r="283" spans="1:20" ht="30" customHeight="1">
      <c r="A283" s="2">
        <f t="shared" si="4"/>
        <v>281</v>
      </c>
      <c r="B283" s="27" t="s">
        <v>287</v>
      </c>
      <c r="C283" s="15" t="s">
        <v>286</v>
      </c>
      <c r="D283" s="1" t="s">
        <v>54</v>
      </c>
      <c r="E283" s="2" t="s">
        <v>53</v>
      </c>
      <c r="F283" s="15" t="s">
        <v>151</v>
      </c>
      <c r="G283" s="1" t="s">
        <v>203</v>
      </c>
      <c r="H283" s="15" t="s">
        <v>151</v>
      </c>
      <c r="I283" s="16">
        <v>36.520000000000003</v>
      </c>
      <c r="J283" s="24">
        <v>0</v>
      </c>
      <c r="K283" s="16">
        <v>36.520000000000003</v>
      </c>
      <c r="L283" s="1" t="s">
        <v>284</v>
      </c>
      <c r="M283" s="2">
        <v>2011</v>
      </c>
      <c r="N283" s="28">
        <v>40617</v>
      </c>
      <c r="O283" s="15" t="s">
        <v>285</v>
      </c>
      <c r="P283" s="5" t="s">
        <v>1512</v>
      </c>
      <c r="Q283" s="15"/>
      <c r="R283" s="7" t="s">
        <v>48</v>
      </c>
      <c r="S283" s="7" t="s">
        <v>46</v>
      </c>
      <c r="T283" s="1" t="s">
        <v>46</v>
      </c>
    </row>
    <row r="284" spans="1:20" ht="30" customHeight="1">
      <c r="A284" s="2">
        <f t="shared" si="4"/>
        <v>282</v>
      </c>
      <c r="B284" s="14" t="s">
        <v>283</v>
      </c>
      <c r="C284" s="15" t="s">
        <v>282</v>
      </c>
      <c r="D284" s="1" t="s">
        <v>54</v>
      </c>
      <c r="E284" s="2" t="s">
        <v>53</v>
      </c>
      <c r="F284" s="15" t="s">
        <v>19</v>
      </c>
      <c r="G284" s="1" t="s">
        <v>281</v>
      </c>
      <c r="H284" s="15" t="s">
        <v>78</v>
      </c>
      <c r="I284" s="16">
        <v>700</v>
      </c>
      <c r="J284" s="16">
        <v>700</v>
      </c>
      <c r="K284" s="16">
        <v>700</v>
      </c>
      <c r="L284" s="1" t="s">
        <v>279</v>
      </c>
      <c r="M284" s="2">
        <v>2011</v>
      </c>
      <c r="N284" s="28">
        <v>40678</v>
      </c>
      <c r="O284" s="15" t="s">
        <v>280</v>
      </c>
      <c r="P284" s="5" t="s">
        <v>1512</v>
      </c>
      <c r="Q284" s="15"/>
      <c r="R284" s="7" t="s">
        <v>48</v>
      </c>
      <c r="S284" s="7" t="s">
        <v>46</v>
      </c>
      <c r="T284" s="1" t="s">
        <v>46</v>
      </c>
    </row>
    <row r="285" spans="1:20" ht="30" customHeight="1">
      <c r="A285" s="2">
        <f t="shared" si="4"/>
        <v>283</v>
      </c>
      <c r="B285" s="27" t="s">
        <v>278</v>
      </c>
      <c r="C285" s="15" t="s">
        <v>277</v>
      </c>
      <c r="D285" s="1" t="s">
        <v>81</v>
      </c>
      <c r="E285" s="2" t="s">
        <v>80</v>
      </c>
      <c r="F285" s="15" t="s">
        <v>52</v>
      </c>
      <c r="G285" s="1" t="s">
        <v>276</v>
      </c>
      <c r="H285" s="15" t="s">
        <v>240</v>
      </c>
      <c r="I285" s="16">
        <v>890.55</v>
      </c>
      <c r="J285" s="24">
        <v>0</v>
      </c>
      <c r="K285" s="16">
        <v>890.55</v>
      </c>
      <c r="L285" s="1" t="s">
        <v>274</v>
      </c>
      <c r="M285" s="2">
        <v>2011</v>
      </c>
      <c r="N285" s="28">
        <v>40678</v>
      </c>
      <c r="O285" s="15" t="s">
        <v>275</v>
      </c>
      <c r="P285" s="5" t="s">
        <v>1512</v>
      </c>
      <c r="Q285" s="15"/>
      <c r="R285" s="7" t="s">
        <v>347</v>
      </c>
      <c r="S285" s="7" t="s">
        <v>1489</v>
      </c>
      <c r="T285" s="1" t="s">
        <v>1486</v>
      </c>
    </row>
    <row r="286" spans="1:20" ht="30" customHeight="1">
      <c r="A286" s="2">
        <f t="shared" si="4"/>
        <v>284</v>
      </c>
      <c r="B286" s="14" t="s">
        <v>273</v>
      </c>
      <c r="C286" s="15" t="s">
        <v>272</v>
      </c>
      <c r="D286" s="1" t="s">
        <v>81</v>
      </c>
      <c r="E286" s="2" t="s">
        <v>80</v>
      </c>
      <c r="F286" s="1" t="s">
        <v>1517</v>
      </c>
      <c r="G286" s="1" t="s">
        <v>271</v>
      </c>
      <c r="H286" s="15" t="s">
        <v>91</v>
      </c>
      <c r="I286" s="16">
        <v>280.91000000000003</v>
      </c>
      <c r="J286" s="16">
        <v>280.91000000000003</v>
      </c>
      <c r="K286" s="16">
        <v>280.91000000000003</v>
      </c>
      <c r="L286" s="1" t="s">
        <v>269</v>
      </c>
      <c r="M286" s="2">
        <v>2011</v>
      </c>
      <c r="N286" s="28">
        <v>40770</v>
      </c>
      <c r="O286" s="15" t="s">
        <v>270</v>
      </c>
      <c r="P286" s="5" t="s">
        <v>1512</v>
      </c>
      <c r="Q286" s="15"/>
      <c r="R286" s="7" t="s">
        <v>48</v>
      </c>
      <c r="S286" s="7" t="s">
        <v>46</v>
      </c>
      <c r="T286" s="1" t="s">
        <v>46</v>
      </c>
    </row>
    <row r="287" spans="1:20" ht="30" customHeight="1">
      <c r="A287" s="2">
        <f t="shared" si="4"/>
        <v>285</v>
      </c>
      <c r="B287" s="27" t="s">
        <v>268</v>
      </c>
      <c r="C287" s="15" t="s">
        <v>267</v>
      </c>
      <c r="D287" s="1" t="s">
        <v>54</v>
      </c>
      <c r="E287" s="2" t="s">
        <v>53</v>
      </c>
      <c r="F287" s="1" t="s">
        <v>1517</v>
      </c>
      <c r="G287" s="1" t="s">
        <v>213</v>
      </c>
      <c r="H287" s="15" t="s">
        <v>213</v>
      </c>
      <c r="I287" s="16">
        <v>2.72</v>
      </c>
      <c r="J287" s="16">
        <v>2.72</v>
      </c>
      <c r="K287" s="16">
        <v>2.72</v>
      </c>
      <c r="L287" s="1" t="s">
        <v>265</v>
      </c>
      <c r="M287" s="2">
        <v>2011</v>
      </c>
      <c r="N287" s="28">
        <v>40826</v>
      </c>
      <c r="O287" s="15" t="s">
        <v>266</v>
      </c>
      <c r="P287" s="5" t="s">
        <v>1512</v>
      </c>
      <c r="Q287" s="15"/>
      <c r="R287" s="7" t="s">
        <v>48</v>
      </c>
      <c r="S287" s="7" t="s">
        <v>46</v>
      </c>
      <c r="T287" s="1" t="s">
        <v>46</v>
      </c>
    </row>
    <row r="288" spans="1:20" ht="30" customHeight="1">
      <c r="A288" s="2">
        <f t="shared" si="4"/>
        <v>286</v>
      </c>
      <c r="B288" s="14" t="s">
        <v>264</v>
      </c>
      <c r="C288" s="15" t="s">
        <v>263</v>
      </c>
      <c r="D288" s="1" t="s">
        <v>81</v>
      </c>
      <c r="E288" s="2" t="s">
        <v>80</v>
      </c>
      <c r="F288" s="15" t="s">
        <v>52</v>
      </c>
      <c r="G288" s="1" t="s">
        <v>198</v>
      </c>
      <c r="H288" s="15" t="s">
        <v>50</v>
      </c>
      <c r="I288" s="16">
        <v>69.78</v>
      </c>
      <c r="J288" s="16">
        <v>69.78</v>
      </c>
      <c r="K288" s="16">
        <v>69.78</v>
      </c>
      <c r="L288" s="1" t="s">
        <v>262</v>
      </c>
      <c r="M288" s="2">
        <v>2011</v>
      </c>
      <c r="N288" s="28">
        <v>40906</v>
      </c>
      <c r="O288" s="15" t="s">
        <v>197</v>
      </c>
      <c r="P288" s="5" t="s">
        <v>1512</v>
      </c>
      <c r="Q288" s="15"/>
      <c r="R288" s="7" t="s">
        <v>48</v>
      </c>
      <c r="S288" s="7" t="s">
        <v>46</v>
      </c>
      <c r="T288" s="1" t="s">
        <v>46</v>
      </c>
    </row>
    <row r="289" spans="1:20" ht="38.25" customHeight="1">
      <c r="A289" s="2">
        <f t="shared" si="4"/>
        <v>287</v>
      </c>
      <c r="B289" s="27" t="s">
        <v>261</v>
      </c>
      <c r="C289" s="15" t="s">
        <v>260</v>
      </c>
      <c r="D289" s="1" t="s">
        <v>54</v>
      </c>
      <c r="E289" s="2" t="s">
        <v>53</v>
      </c>
      <c r="F289" s="15" t="s">
        <v>19</v>
      </c>
      <c r="G289" s="1" t="s">
        <v>255</v>
      </c>
      <c r="H289" s="15" t="s">
        <v>229</v>
      </c>
      <c r="I289" s="16">
        <v>45.01</v>
      </c>
      <c r="J289" s="16">
        <v>45.01</v>
      </c>
      <c r="K289" s="16">
        <v>45.01</v>
      </c>
      <c r="L289" s="1" t="s">
        <v>258</v>
      </c>
      <c r="M289" s="2">
        <v>2012</v>
      </c>
      <c r="N289" s="28">
        <v>40926</v>
      </c>
      <c r="O289" s="15" t="s">
        <v>259</v>
      </c>
      <c r="P289" s="5" t="s">
        <v>1512</v>
      </c>
      <c r="Q289" s="1"/>
      <c r="R289" s="7" t="s">
        <v>48</v>
      </c>
      <c r="S289" s="7" t="s">
        <v>46</v>
      </c>
      <c r="T289" s="1" t="s">
        <v>46</v>
      </c>
    </row>
    <row r="290" spans="1:20" ht="30" customHeight="1">
      <c r="A290" s="2">
        <f t="shared" si="4"/>
        <v>288</v>
      </c>
      <c r="B290" s="14" t="s">
        <v>257</v>
      </c>
      <c r="C290" s="15" t="s">
        <v>256</v>
      </c>
      <c r="D290" s="1" t="s">
        <v>54</v>
      </c>
      <c r="E290" s="2" t="s">
        <v>53</v>
      </c>
      <c r="F290" s="15" t="s">
        <v>19</v>
      </c>
      <c r="G290" s="1" t="s">
        <v>255</v>
      </c>
      <c r="H290" s="15" t="s">
        <v>229</v>
      </c>
      <c r="I290" s="16">
        <v>9.7100000000000009</v>
      </c>
      <c r="J290" s="24">
        <v>0</v>
      </c>
      <c r="K290" s="16">
        <v>9.7100000000000009</v>
      </c>
      <c r="L290" s="1" t="s">
        <v>253</v>
      </c>
      <c r="M290" s="2">
        <v>2012</v>
      </c>
      <c r="N290" s="28">
        <v>40932</v>
      </c>
      <c r="O290" s="15" t="s">
        <v>254</v>
      </c>
      <c r="P290" s="5" t="s">
        <v>1512</v>
      </c>
      <c r="Q290" s="1"/>
      <c r="R290" s="7" t="s">
        <v>48</v>
      </c>
      <c r="S290" s="7" t="s">
        <v>46</v>
      </c>
      <c r="T290" s="1" t="s">
        <v>46</v>
      </c>
    </row>
    <row r="291" spans="1:20" ht="30" customHeight="1">
      <c r="A291" s="2">
        <f t="shared" si="4"/>
        <v>289</v>
      </c>
      <c r="B291" s="27" t="s">
        <v>252</v>
      </c>
      <c r="C291" s="15" t="s">
        <v>251</v>
      </c>
      <c r="D291" s="1" t="s">
        <v>81</v>
      </c>
      <c r="E291" s="2" t="s">
        <v>80</v>
      </c>
      <c r="F291" s="15" t="s">
        <v>52</v>
      </c>
      <c r="G291" s="1" t="s">
        <v>250</v>
      </c>
      <c r="H291" s="15" t="s">
        <v>50</v>
      </c>
      <c r="I291" s="16">
        <v>173.94</v>
      </c>
      <c r="J291" s="24">
        <v>0</v>
      </c>
      <c r="K291" s="16">
        <v>173.94</v>
      </c>
      <c r="L291" s="1" t="s">
        <v>248</v>
      </c>
      <c r="M291" s="2">
        <v>2010</v>
      </c>
      <c r="N291" s="28">
        <v>40973</v>
      </c>
      <c r="O291" s="15" t="s">
        <v>249</v>
      </c>
      <c r="P291" s="5" t="s">
        <v>1512</v>
      </c>
      <c r="Q291" s="15"/>
      <c r="R291" s="7" t="s">
        <v>48</v>
      </c>
      <c r="S291" s="7" t="s">
        <v>46</v>
      </c>
      <c r="T291" s="1" t="s">
        <v>46</v>
      </c>
    </row>
    <row r="292" spans="1:20" ht="30" customHeight="1">
      <c r="A292" s="2">
        <f t="shared" si="4"/>
        <v>290</v>
      </c>
      <c r="B292" s="14" t="s">
        <v>247</v>
      </c>
      <c r="C292" s="15" t="s">
        <v>246</v>
      </c>
      <c r="D292" s="1" t="s">
        <v>54</v>
      </c>
      <c r="E292" s="2" t="s">
        <v>53</v>
      </c>
      <c r="F292" s="15" t="s">
        <v>19</v>
      </c>
      <c r="G292" s="1" t="s">
        <v>122</v>
      </c>
      <c r="H292" s="15" t="s">
        <v>229</v>
      </c>
      <c r="I292" s="16">
        <v>34.86</v>
      </c>
      <c r="J292" s="16">
        <v>34.86</v>
      </c>
      <c r="K292" s="16">
        <v>34.86</v>
      </c>
      <c r="L292" s="1" t="s">
        <v>244</v>
      </c>
      <c r="M292" s="2">
        <v>2012</v>
      </c>
      <c r="N292" s="28">
        <v>40962</v>
      </c>
      <c r="O292" s="15" t="s">
        <v>245</v>
      </c>
      <c r="P292" s="5" t="s">
        <v>1512</v>
      </c>
      <c r="Q292" s="1"/>
      <c r="R292" s="7" t="s">
        <v>48</v>
      </c>
      <c r="S292" s="7" t="s">
        <v>46</v>
      </c>
      <c r="T292" s="1" t="s">
        <v>46</v>
      </c>
    </row>
    <row r="293" spans="1:20" ht="30" customHeight="1">
      <c r="A293" s="2">
        <f t="shared" si="4"/>
        <v>291</v>
      </c>
      <c r="B293" s="14" t="s">
        <v>243</v>
      </c>
      <c r="C293" s="15" t="s">
        <v>242</v>
      </c>
      <c r="D293" s="1" t="s">
        <v>54</v>
      </c>
      <c r="E293" s="2" t="s">
        <v>53</v>
      </c>
      <c r="F293" s="15" t="s">
        <v>52</v>
      </c>
      <c r="G293" s="1" t="s">
        <v>241</v>
      </c>
      <c r="H293" s="15" t="s">
        <v>240</v>
      </c>
      <c r="I293" s="16">
        <v>48.22</v>
      </c>
      <c r="J293" s="16">
        <v>48.22</v>
      </c>
      <c r="K293" s="16">
        <v>48.22</v>
      </c>
      <c r="L293" s="1" t="s">
        <v>238</v>
      </c>
      <c r="M293" s="2">
        <v>2012</v>
      </c>
      <c r="N293" s="28">
        <v>41122</v>
      </c>
      <c r="O293" s="15" t="s">
        <v>239</v>
      </c>
      <c r="P293" s="5" t="s">
        <v>1512</v>
      </c>
      <c r="Q293" s="15"/>
      <c r="R293" s="7" t="s">
        <v>48</v>
      </c>
      <c r="S293" s="7" t="s">
        <v>46</v>
      </c>
      <c r="T293" s="1" t="s">
        <v>46</v>
      </c>
    </row>
    <row r="294" spans="1:20" ht="30" customHeight="1">
      <c r="A294" s="2">
        <f t="shared" si="4"/>
        <v>292</v>
      </c>
      <c r="B294" s="27" t="s">
        <v>237</v>
      </c>
      <c r="C294" s="15" t="s">
        <v>236</v>
      </c>
      <c r="D294" s="1" t="s">
        <v>81</v>
      </c>
      <c r="E294" s="2" t="s">
        <v>80</v>
      </c>
      <c r="F294" s="15" t="s">
        <v>17</v>
      </c>
      <c r="G294" s="1" t="s">
        <v>235</v>
      </c>
      <c r="H294" s="15" t="s">
        <v>113</v>
      </c>
      <c r="I294" s="81">
        <v>123.194</v>
      </c>
      <c r="J294" s="81">
        <v>123.194</v>
      </c>
      <c r="K294" s="81">
        <v>123.194</v>
      </c>
      <c r="L294" s="1" t="s">
        <v>233</v>
      </c>
      <c r="M294" s="2">
        <v>2012</v>
      </c>
      <c r="N294" s="28">
        <v>41155</v>
      </c>
      <c r="O294" s="15" t="s">
        <v>234</v>
      </c>
      <c r="P294" s="5" t="s">
        <v>1512</v>
      </c>
      <c r="Q294" s="15"/>
      <c r="R294" s="7" t="s">
        <v>48</v>
      </c>
      <c r="S294" s="7" t="s">
        <v>46</v>
      </c>
      <c r="T294" s="1" t="s">
        <v>46</v>
      </c>
    </row>
    <row r="295" spans="1:20" ht="30" customHeight="1">
      <c r="A295" s="2">
        <f t="shared" si="4"/>
        <v>293</v>
      </c>
      <c r="B295" s="14" t="s">
        <v>232</v>
      </c>
      <c r="C295" s="15" t="s">
        <v>231</v>
      </c>
      <c r="D295" s="1" t="s">
        <v>81</v>
      </c>
      <c r="E295" s="2" t="s">
        <v>80</v>
      </c>
      <c r="F295" s="15" t="s">
        <v>19</v>
      </c>
      <c r="G295" s="1" t="s">
        <v>230</v>
      </c>
      <c r="H295" s="15" t="s">
        <v>229</v>
      </c>
      <c r="I295" s="16">
        <v>63.45</v>
      </c>
      <c r="J295" s="16">
        <v>63.45</v>
      </c>
      <c r="K295" s="16">
        <v>63.45</v>
      </c>
      <c r="L295" s="1" t="s">
        <v>227</v>
      </c>
      <c r="M295" s="2">
        <v>2012</v>
      </c>
      <c r="N295" s="28">
        <v>41234</v>
      </c>
      <c r="O295" s="15" t="s">
        <v>228</v>
      </c>
      <c r="P295" s="5" t="s">
        <v>1512</v>
      </c>
      <c r="Q295" s="15"/>
      <c r="R295" s="7" t="s">
        <v>48</v>
      </c>
      <c r="S295" s="7" t="s">
        <v>46</v>
      </c>
      <c r="T295" s="1" t="s">
        <v>46</v>
      </c>
    </row>
    <row r="296" spans="1:20" ht="30" customHeight="1">
      <c r="A296" s="2">
        <f t="shared" si="4"/>
        <v>294</v>
      </c>
      <c r="B296" s="27" t="s">
        <v>226</v>
      </c>
      <c r="C296" s="15" t="s">
        <v>225</v>
      </c>
      <c r="D296" s="1" t="s">
        <v>54</v>
      </c>
      <c r="E296" s="2" t="s">
        <v>53</v>
      </c>
      <c r="F296" s="15" t="s">
        <v>17</v>
      </c>
      <c r="G296" s="1" t="s">
        <v>224</v>
      </c>
      <c r="H296" s="15" t="s">
        <v>113</v>
      </c>
      <c r="I296" s="16">
        <v>219.41</v>
      </c>
      <c r="J296" s="16">
        <v>219.41</v>
      </c>
      <c r="K296" s="16">
        <v>219.41</v>
      </c>
      <c r="L296" s="1" t="s">
        <v>222</v>
      </c>
      <c r="M296" s="2">
        <v>2012</v>
      </c>
      <c r="N296" s="28">
        <v>41234</v>
      </c>
      <c r="O296" s="15" t="s">
        <v>223</v>
      </c>
      <c r="P296" s="5" t="s">
        <v>1512</v>
      </c>
      <c r="Q296" s="1"/>
      <c r="R296" s="7" t="s">
        <v>48</v>
      </c>
      <c r="S296" s="7" t="s">
        <v>46</v>
      </c>
      <c r="T296" s="1" t="s">
        <v>46</v>
      </c>
    </row>
    <row r="297" spans="1:20" ht="30" customHeight="1">
      <c r="A297" s="2">
        <f t="shared" si="4"/>
        <v>295</v>
      </c>
      <c r="B297" s="14" t="s">
        <v>221</v>
      </c>
      <c r="C297" s="15" t="s">
        <v>220</v>
      </c>
      <c r="D297" s="1" t="s">
        <v>54</v>
      </c>
      <c r="E297" s="2" t="s">
        <v>53</v>
      </c>
      <c r="F297" s="15" t="s">
        <v>19</v>
      </c>
      <c r="G297" s="1" t="s">
        <v>219</v>
      </c>
      <c r="H297" s="15" t="s">
        <v>78</v>
      </c>
      <c r="I297" s="16">
        <v>21.28</v>
      </c>
      <c r="J297" s="16">
        <v>21.28</v>
      </c>
      <c r="K297" s="16">
        <v>21.28</v>
      </c>
      <c r="L297" s="1" t="s">
        <v>217</v>
      </c>
      <c r="M297" s="2">
        <v>2012</v>
      </c>
      <c r="N297" s="28">
        <v>41232</v>
      </c>
      <c r="O297" s="15" t="s">
        <v>218</v>
      </c>
      <c r="P297" s="5" t="s">
        <v>1512</v>
      </c>
      <c r="Q297" s="1"/>
      <c r="R297" s="7" t="s">
        <v>48</v>
      </c>
      <c r="S297" s="7" t="s">
        <v>46</v>
      </c>
      <c r="T297" s="1" t="s">
        <v>46</v>
      </c>
    </row>
    <row r="298" spans="1:20" ht="30" customHeight="1">
      <c r="A298" s="2">
        <f t="shared" si="4"/>
        <v>296</v>
      </c>
      <c r="B298" s="27" t="s">
        <v>216</v>
      </c>
      <c r="C298" s="15" t="s">
        <v>215</v>
      </c>
      <c r="D298" s="1" t="s">
        <v>54</v>
      </c>
      <c r="E298" s="2" t="s">
        <v>53</v>
      </c>
      <c r="F298" s="1" t="s">
        <v>1517</v>
      </c>
      <c r="G298" s="1" t="s">
        <v>214</v>
      </c>
      <c r="H298" s="15" t="s">
        <v>213</v>
      </c>
      <c r="I298" s="16">
        <v>33.450000000000003</v>
      </c>
      <c r="J298" s="16">
        <v>33.450000000000003</v>
      </c>
      <c r="K298" s="16">
        <v>33.450000000000003</v>
      </c>
      <c r="L298" s="1" t="s">
        <v>211</v>
      </c>
      <c r="M298" s="2">
        <v>2012</v>
      </c>
      <c r="N298" s="28">
        <v>41233</v>
      </c>
      <c r="O298" s="15" t="s">
        <v>212</v>
      </c>
      <c r="P298" s="5" t="s">
        <v>1512</v>
      </c>
      <c r="Q298" s="15"/>
      <c r="R298" s="7" t="s">
        <v>48</v>
      </c>
      <c r="S298" s="7" t="s">
        <v>46</v>
      </c>
      <c r="T298" s="1" t="s">
        <v>46</v>
      </c>
    </row>
    <row r="299" spans="1:20" ht="38.25" customHeight="1">
      <c r="A299" s="2">
        <f t="shared" si="4"/>
        <v>297</v>
      </c>
      <c r="B299" s="14" t="s">
        <v>210</v>
      </c>
      <c r="C299" s="15" t="s">
        <v>209</v>
      </c>
      <c r="D299" s="1" t="s">
        <v>54</v>
      </c>
      <c r="E299" s="2" t="s">
        <v>53</v>
      </c>
      <c r="F299" s="15" t="s">
        <v>61</v>
      </c>
      <c r="G299" s="1" t="s">
        <v>208</v>
      </c>
      <c r="H299" s="15" t="s">
        <v>102</v>
      </c>
      <c r="I299" s="81">
        <v>1.0569999999999999</v>
      </c>
      <c r="J299" s="81">
        <v>1.0569999999999999</v>
      </c>
      <c r="K299" s="81">
        <v>1.0569999999999999</v>
      </c>
      <c r="L299" s="1" t="s">
        <v>206</v>
      </c>
      <c r="M299" s="2">
        <v>2012</v>
      </c>
      <c r="N299" s="28">
        <v>41282</v>
      </c>
      <c r="O299" s="15" t="s">
        <v>207</v>
      </c>
      <c r="P299" s="5" t="s">
        <v>1512</v>
      </c>
      <c r="Q299" s="15"/>
      <c r="R299" s="7" t="s">
        <v>48</v>
      </c>
      <c r="S299" s="7" t="s">
        <v>46</v>
      </c>
      <c r="T299" s="1" t="s">
        <v>46</v>
      </c>
    </row>
    <row r="300" spans="1:20" ht="30" customHeight="1">
      <c r="A300" s="2">
        <f t="shared" si="4"/>
        <v>298</v>
      </c>
      <c r="B300" s="27" t="s">
        <v>205</v>
      </c>
      <c r="C300" s="15" t="s">
        <v>204</v>
      </c>
      <c r="D300" s="1" t="s">
        <v>54</v>
      </c>
      <c r="E300" s="2" t="s">
        <v>53</v>
      </c>
      <c r="F300" s="15" t="s">
        <v>151</v>
      </c>
      <c r="G300" s="1" t="s">
        <v>203</v>
      </c>
      <c r="H300" s="15" t="s">
        <v>151</v>
      </c>
      <c r="I300" s="16">
        <v>3.88</v>
      </c>
      <c r="J300" s="16">
        <v>3.88</v>
      </c>
      <c r="K300" s="16">
        <v>3.88</v>
      </c>
      <c r="L300" s="1" t="s">
        <v>201</v>
      </c>
      <c r="M300" s="2">
        <v>2012</v>
      </c>
      <c r="N300" s="28">
        <v>41282</v>
      </c>
      <c r="O300" s="15" t="s">
        <v>202</v>
      </c>
      <c r="P300" s="5" t="s">
        <v>1512</v>
      </c>
      <c r="Q300" s="15"/>
      <c r="R300" s="7" t="s">
        <v>48</v>
      </c>
      <c r="S300" s="7" t="s">
        <v>46</v>
      </c>
      <c r="T300" s="1" t="s">
        <v>46</v>
      </c>
    </row>
    <row r="301" spans="1:20" ht="48.75" customHeight="1">
      <c r="A301" s="2">
        <f t="shared" si="4"/>
        <v>299</v>
      </c>
      <c r="B301" s="14" t="s">
        <v>200</v>
      </c>
      <c r="C301" s="15" t="s">
        <v>199</v>
      </c>
      <c r="D301" s="1" t="s">
        <v>81</v>
      </c>
      <c r="E301" s="2" t="s">
        <v>80</v>
      </c>
      <c r="F301" s="15" t="s">
        <v>52</v>
      </c>
      <c r="G301" s="1" t="s">
        <v>198</v>
      </c>
      <c r="H301" s="15" t="s">
        <v>50</v>
      </c>
      <c r="I301" s="25">
        <v>760.46870000000001</v>
      </c>
      <c r="J301" s="82">
        <v>0</v>
      </c>
      <c r="K301" s="25">
        <v>760.46870000000001</v>
      </c>
      <c r="L301" s="1" t="s">
        <v>1570</v>
      </c>
      <c r="M301" s="2">
        <v>2010</v>
      </c>
      <c r="N301" s="28">
        <v>41512</v>
      </c>
      <c r="O301" s="15" t="s">
        <v>197</v>
      </c>
      <c r="P301" s="5" t="s">
        <v>1512</v>
      </c>
      <c r="Q301" s="15"/>
      <c r="R301" s="7" t="s">
        <v>48</v>
      </c>
      <c r="S301" s="7" t="s">
        <v>46</v>
      </c>
      <c r="T301" s="1" t="s">
        <v>46</v>
      </c>
    </row>
    <row r="302" spans="1:20" ht="37.5" customHeight="1">
      <c r="A302" s="2">
        <f t="shared" si="4"/>
        <v>300</v>
      </c>
      <c r="B302" s="27" t="s">
        <v>196</v>
      </c>
      <c r="C302" s="15" t="s">
        <v>1564</v>
      </c>
      <c r="D302" s="1" t="s">
        <v>1609</v>
      </c>
      <c r="E302" s="2" t="s">
        <v>80</v>
      </c>
      <c r="F302" s="15" t="s">
        <v>17</v>
      </c>
      <c r="G302" s="1" t="s">
        <v>195</v>
      </c>
      <c r="H302" s="15" t="s">
        <v>113</v>
      </c>
      <c r="I302" s="16">
        <v>29.8</v>
      </c>
      <c r="J302" s="16">
        <v>29.8</v>
      </c>
      <c r="K302" s="16">
        <v>29.8</v>
      </c>
      <c r="L302" s="1" t="s">
        <v>193</v>
      </c>
      <c r="M302" s="2">
        <v>2012</v>
      </c>
      <c r="N302" s="28">
        <v>41282</v>
      </c>
      <c r="O302" s="15" t="s">
        <v>194</v>
      </c>
      <c r="P302" s="5" t="s">
        <v>1512</v>
      </c>
      <c r="Q302" s="15"/>
      <c r="R302" s="7" t="s">
        <v>48</v>
      </c>
      <c r="S302" s="7" t="s">
        <v>46</v>
      </c>
      <c r="T302" s="1" t="s">
        <v>46</v>
      </c>
    </row>
    <row r="303" spans="1:20" ht="37.5" customHeight="1">
      <c r="A303" s="2">
        <f t="shared" si="4"/>
        <v>301</v>
      </c>
      <c r="B303" s="14" t="s">
        <v>192</v>
      </c>
      <c r="C303" s="15" t="s">
        <v>191</v>
      </c>
      <c r="D303" s="1" t="s">
        <v>54</v>
      </c>
      <c r="E303" s="2" t="s">
        <v>53</v>
      </c>
      <c r="F303" s="15" t="s">
        <v>52</v>
      </c>
      <c r="G303" s="1" t="s">
        <v>190</v>
      </c>
      <c r="H303" s="15" t="s">
        <v>134</v>
      </c>
      <c r="I303" s="16">
        <v>1009.83</v>
      </c>
      <c r="J303" s="82">
        <v>0</v>
      </c>
      <c r="K303" s="16">
        <v>1009.83</v>
      </c>
      <c r="L303" s="1" t="s">
        <v>188</v>
      </c>
      <c r="M303" s="2">
        <v>2013</v>
      </c>
      <c r="N303" s="28">
        <v>41324</v>
      </c>
      <c r="O303" s="15" t="s">
        <v>189</v>
      </c>
      <c r="P303" s="5" t="s">
        <v>1512</v>
      </c>
      <c r="Q303" s="15"/>
      <c r="R303" s="7" t="s">
        <v>48</v>
      </c>
      <c r="S303" s="7" t="s">
        <v>46</v>
      </c>
      <c r="T303" s="1" t="s">
        <v>46</v>
      </c>
    </row>
    <row r="304" spans="1:20" ht="37.5" customHeight="1">
      <c r="A304" s="2">
        <f t="shared" si="4"/>
        <v>302</v>
      </c>
      <c r="B304" s="27" t="s">
        <v>187</v>
      </c>
      <c r="C304" s="1" t="s">
        <v>186</v>
      </c>
      <c r="D304" s="1" t="s">
        <v>54</v>
      </c>
      <c r="E304" s="2" t="s">
        <v>53</v>
      </c>
      <c r="F304" s="15" t="s">
        <v>15</v>
      </c>
      <c r="G304" s="1" t="s">
        <v>127</v>
      </c>
      <c r="H304" s="15" t="s">
        <v>126</v>
      </c>
      <c r="I304" s="16">
        <v>2134.27</v>
      </c>
      <c r="J304" s="82">
        <v>0</v>
      </c>
      <c r="K304" s="16">
        <v>2134.27</v>
      </c>
      <c r="L304" s="1" t="s">
        <v>184</v>
      </c>
      <c r="M304" s="2">
        <v>2013</v>
      </c>
      <c r="N304" s="28">
        <v>41421</v>
      </c>
      <c r="O304" s="15" t="s">
        <v>185</v>
      </c>
      <c r="P304" s="5" t="s">
        <v>1512</v>
      </c>
      <c r="Q304" s="15"/>
      <c r="R304" s="7" t="s">
        <v>48</v>
      </c>
      <c r="S304" s="7" t="s">
        <v>46</v>
      </c>
      <c r="T304" s="1" t="s">
        <v>46</v>
      </c>
    </row>
    <row r="305" spans="1:20" ht="37.5" customHeight="1">
      <c r="A305" s="2">
        <f t="shared" si="4"/>
        <v>303</v>
      </c>
      <c r="B305" s="27" t="s">
        <v>183</v>
      </c>
      <c r="C305" s="15" t="s">
        <v>182</v>
      </c>
      <c r="D305" s="1" t="s">
        <v>54</v>
      </c>
      <c r="E305" s="2" t="s">
        <v>53</v>
      </c>
      <c r="F305" s="15" t="s">
        <v>61</v>
      </c>
      <c r="G305" s="1" t="s">
        <v>67</v>
      </c>
      <c r="H305" s="15" t="s">
        <v>66</v>
      </c>
      <c r="I305" s="16">
        <v>26.04</v>
      </c>
      <c r="J305" s="16">
        <v>26.04</v>
      </c>
      <c r="K305" s="16">
        <v>26.04</v>
      </c>
      <c r="L305" s="1" t="s">
        <v>180</v>
      </c>
      <c r="M305" s="2">
        <v>2013</v>
      </c>
      <c r="N305" s="28">
        <v>41458</v>
      </c>
      <c r="O305" s="15" t="s">
        <v>181</v>
      </c>
      <c r="P305" s="5" t="s">
        <v>1512</v>
      </c>
      <c r="Q305" s="15"/>
      <c r="R305" s="7" t="s">
        <v>48</v>
      </c>
      <c r="S305" s="7" t="s">
        <v>46</v>
      </c>
      <c r="T305" s="1" t="s">
        <v>46</v>
      </c>
    </row>
    <row r="306" spans="1:20" ht="37.5" customHeight="1">
      <c r="A306" s="2">
        <f t="shared" si="4"/>
        <v>304</v>
      </c>
      <c r="B306" s="14" t="s">
        <v>179</v>
      </c>
      <c r="C306" s="15" t="s">
        <v>178</v>
      </c>
      <c r="D306" s="1" t="s">
        <v>81</v>
      </c>
      <c r="E306" s="2" t="s">
        <v>80</v>
      </c>
      <c r="F306" s="15" t="s">
        <v>17</v>
      </c>
      <c r="G306" s="1" t="s">
        <v>177</v>
      </c>
      <c r="H306" s="15" t="s">
        <v>113</v>
      </c>
      <c r="I306" s="16">
        <v>48.75</v>
      </c>
      <c r="J306" s="16">
        <v>48.75</v>
      </c>
      <c r="K306" s="16">
        <v>48.75</v>
      </c>
      <c r="L306" s="1" t="s">
        <v>175</v>
      </c>
      <c r="M306" s="2">
        <v>2013</v>
      </c>
      <c r="N306" s="28">
        <v>41352</v>
      </c>
      <c r="O306" s="15" t="s">
        <v>176</v>
      </c>
      <c r="P306" s="5" t="s">
        <v>1512</v>
      </c>
      <c r="Q306" s="15"/>
      <c r="R306" s="7" t="s">
        <v>48</v>
      </c>
      <c r="S306" s="7" t="s">
        <v>46</v>
      </c>
      <c r="T306" s="1" t="s">
        <v>46</v>
      </c>
    </row>
    <row r="307" spans="1:20" ht="37.5" customHeight="1">
      <c r="A307" s="2">
        <f t="shared" si="4"/>
        <v>305</v>
      </c>
      <c r="B307" s="27" t="s">
        <v>174</v>
      </c>
      <c r="C307" s="15" t="s">
        <v>173</v>
      </c>
      <c r="D307" s="1" t="s">
        <v>54</v>
      </c>
      <c r="E307" s="2" t="s">
        <v>53</v>
      </c>
      <c r="F307" s="15" t="s">
        <v>61</v>
      </c>
      <c r="G307" s="1" t="s">
        <v>146</v>
      </c>
      <c r="H307" s="15" t="s">
        <v>66</v>
      </c>
      <c r="I307" s="16">
        <v>28.75</v>
      </c>
      <c r="J307" s="16">
        <v>28.75</v>
      </c>
      <c r="K307" s="16">
        <v>28.75</v>
      </c>
      <c r="L307" s="1" t="s">
        <v>171</v>
      </c>
      <c r="M307" s="2">
        <v>2013</v>
      </c>
      <c r="N307" s="28">
        <v>41430</v>
      </c>
      <c r="O307" s="15" t="s">
        <v>172</v>
      </c>
      <c r="P307" s="5" t="s">
        <v>1512</v>
      </c>
      <c r="Q307" s="15"/>
      <c r="R307" s="7" t="s">
        <v>48</v>
      </c>
      <c r="S307" s="7" t="s">
        <v>46</v>
      </c>
      <c r="T307" s="1" t="s">
        <v>46</v>
      </c>
    </row>
    <row r="308" spans="1:20" ht="37.5" customHeight="1">
      <c r="A308" s="2">
        <f t="shared" si="4"/>
        <v>306</v>
      </c>
      <c r="B308" s="27" t="s">
        <v>170</v>
      </c>
      <c r="C308" s="15" t="s">
        <v>169</v>
      </c>
      <c r="D308" s="1" t="s">
        <v>54</v>
      </c>
      <c r="E308" s="2" t="s">
        <v>53</v>
      </c>
      <c r="F308" s="15" t="s">
        <v>61</v>
      </c>
      <c r="G308" s="1" t="s">
        <v>168</v>
      </c>
      <c r="H308" s="15" t="s">
        <v>102</v>
      </c>
      <c r="I308" s="16">
        <v>214</v>
      </c>
      <c r="J308" s="16">
        <v>214</v>
      </c>
      <c r="K308" s="16">
        <v>214</v>
      </c>
      <c r="L308" s="1" t="s">
        <v>166</v>
      </c>
      <c r="M308" s="2">
        <v>2013</v>
      </c>
      <c r="N308" s="28">
        <v>41526</v>
      </c>
      <c r="O308" s="15" t="s">
        <v>167</v>
      </c>
      <c r="P308" s="5" t="s">
        <v>1512</v>
      </c>
      <c r="Q308" s="15"/>
      <c r="R308" s="7" t="s">
        <v>48</v>
      </c>
      <c r="S308" s="7" t="s">
        <v>46</v>
      </c>
      <c r="T308" s="1" t="s">
        <v>46</v>
      </c>
    </row>
    <row r="309" spans="1:20" ht="37.5" customHeight="1">
      <c r="A309" s="2">
        <f t="shared" si="4"/>
        <v>307</v>
      </c>
      <c r="B309" s="14" t="s">
        <v>165</v>
      </c>
      <c r="C309" s="15" t="s">
        <v>164</v>
      </c>
      <c r="D309" s="1" t="s">
        <v>54</v>
      </c>
      <c r="E309" s="2" t="s">
        <v>53</v>
      </c>
      <c r="F309" s="15" t="s">
        <v>13</v>
      </c>
      <c r="G309" s="1" t="s">
        <v>163</v>
      </c>
      <c r="H309" s="15" t="s">
        <v>162</v>
      </c>
      <c r="I309" s="25">
        <v>62.096600000000002</v>
      </c>
      <c r="J309" s="25">
        <v>62.096600000000002</v>
      </c>
      <c r="K309" s="25">
        <v>62.096600000000002</v>
      </c>
      <c r="L309" s="1" t="s">
        <v>160</v>
      </c>
      <c r="M309" s="2">
        <v>2013</v>
      </c>
      <c r="N309" s="28">
        <v>41557</v>
      </c>
      <c r="O309" s="15" t="s">
        <v>161</v>
      </c>
      <c r="P309" s="5" t="s">
        <v>1512</v>
      </c>
      <c r="Q309" s="15"/>
      <c r="R309" s="7" t="s">
        <v>48</v>
      </c>
      <c r="S309" s="7" t="s">
        <v>46</v>
      </c>
      <c r="T309" s="1" t="s">
        <v>46</v>
      </c>
    </row>
    <row r="310" spans="1:20" ht="37.5" customHeight="1">
      <c r="A310" s="2">
        <f t="shared" si="4"/>
        <v>308</v>
      </c>
      <c r="B310" s="27" t="s">
        <v>159</v>
      </c>
      <c r="C310" s="15" t="s">
        <v>158</v>
      </c>
      <c r="D310" s="1" t="s">
        <v>81</v>
      </c>
      <c r="E310" s="2" t="s">
        <v>80</v>
      </c>
      <c r="F310" s="15" t="s">
        <v>61</v>
      </c>
      <c r="G310" s="1" t="s">
        <v>157</v>
      </c>
      <c r="H310" s="15" t="s">
        <v>66</v>
      </c>
      <c r="I310" s="25">
        <v>18.101658</v>
      </c>
      <c r="J310" s="25">
        <v>18.101658</v>
      </c>
      <c r="K310" s="25">
        <v>18.101658</v>
      </c>
      <c r="L310" s="1" t="s">
        <v>155</v>
      </c>
      <c r="M310" s="2">
        <v>2013</v>
      </c>
      <c r="N310" s="28">
        <v>41647</v>
      </c>
      <c r="O310" s="15" t="s">
        <v>156</v>
      </c>
      <c r="P310" s="5" t="s">
        <v>1512</v>
      </c>
      <c r="Q310" s="15"/>
      <c r="R310" s="7" t="s">
        <v>48</v>
      </c>
      <c r="S310" s="7" t="s">
        <v>46</v>
      </c>
      <c r="T310" s="1" t="s">
        <v>46</v>
      </c>
    </row>
    <row r="311" spans="1:20" ht="37.5" customHeight="1">
      <c r="A311" s="2">
        <f t="shared" si="4"/>
        <v>309</v>
      </c>
      <c r="B311" s="14" t="s">
        <v>154</v>
      </c>
      <c r="C311" s="15" t="s">
        <v>153</v>
      </c>
      <c r="D311" s="1" t="s">
        <v>54</v>
      </c>
      <c r="E311" s="2" t="s">
        <v>53</v>
      </c>
      <c r="F311" s="15" t="s">
        <v>151</v>
      </c>
      <c r="G311" s="1" t="s">
        <v>152</v>
      </c>
      <c r="H311" s="15" t="s">
        <v>151</v>
      </c>
      <c r="I311" s="16">
        <v>514.71</v>
      </c>
      <c r="J311" s="16">
        <v>514.71</v>
      </c>
      <c r="K311" s="16">
        <v>514.71</v>
      </c>
      <c r="L311" s="1" t="s">
        <v>149</v>
      </c>
      <c r="M311" s="2">
        <v>2014</v>
      </c>
      <c r="N311" s="28">
        <v>41673</v>
      </c>
      <c r="O311" s="15" t="s">
        <v>150</v>
      </c>
      <c r="P311" s="5" t="s">
        <v>1512</v>
      </c>
      <c r="Q311" s="15"/>
      <c r="R311" s="7" t="s">
        <v>48</v>
      </c>
      <c r="S311" s="7" t="s">
        <v>46</v>
      </c>
      <c r="T311" s="1" t="s">
        <v>46</v>
      </c>
    </row>
    <row r="312" spans="1:20" ht="37.5" customHeight="1">
      <c r="A312" s="2">
        <f t="shared" si="4"/>
        <v>310</v>
      </c>
      <c r="B312" s="27" t="s">
        <v>148</v>
      </c>
      <c r="C312" s="15" t="s">
        <v>147</v>
      </c>
      <c r="D312" s="1" t="s">
        <v>54</v>
      </c>
      <c r="E312" s="2" t="s">
        <v>53</v>
      </c>
      <c r="F312" s="15" t="s">
        <v>61</v>
      </c>
      <c r="G312" s="1" t="s">
        <v>146</v>
      </c>
      <c r="H312" s="15" t="s">
        <v>66</v>
      </c>
      <c r="I312" s="16">
        <v>13.97</v>
      </c>
      <c r="J312" s="16">
        <v>13.97</v>
      </c>
      <c r="K312" s="16">
        <v>13.97</v>
      </c>
      <c r="L312" s="1" t="s">
        <v>144</v>
      </c>
      <c r="M312" s="2">
        <v>2014</v>
      </c>
      <c r="N312" s="28">
        <v>41779</v>
      </c>
      <c r="O312" s="15" t="s">
        <v>145</v>
      </c>
      <c r="P312" s="5" t="s">
        <v>1512</v>
      </c>
      <c r="Q312" s="15"/>
      <c r="R312" s="7" t="s">
        <v>48</v>
      </c>
      <c r="S312" s="7" t="s">
        <v>46</v>
      </c>
      <c r="T312" s="1" t="s">
        <v>46</v>
      </c>
    </row>
    <row r="313" spans="1:20" ht="37.5" customHeight="1">
      <c r="A313" s="2">
        <f t="shared" si="4"/>
        <v>311</v>
      </c>
      <c r="B313" s="27" t="s">
        <v>143</v>
      </c>
      <c r="C313" s="15" t="s">
        <v>142</v>
      </c>
      <c r="D313" s="1" t="s">
        <v>54</v>
      </c>
      <c r="E313" s="2" t="s">
        <v>53</v>
      </c>
      <c r="F313" s="15" t="s">
        <v>13</v>
      </c>
      <c r="G313" s="1" t="s">
        <v>72</v>
      </c>
      <c r="H313" s="15" t="s">
        <v>72</v>
      </c>
      <c r="I313" s="16">
        <v>14.55</v>
      </c>
      <c r="J313" s="16">
        <v>14.55</v>
      </c>
      <c r="K313" s="16">
        <v>14.55</v>
      </c>
      <c r="L313" s="1" t="s">
        <v>141</v>
      </c>
      <c r="M313" s="2">
        <v>2014</v>
      </c>
      <c r="N313" s="28">
        <v>41794</v>
      </c>
      <c r="O313" s="15" t="s">
        <v>118</v>
      </c>
      <c r="P313" s="5" t="s">
        <v>1512</v>
      </c>
      <c r="Q313" s="15"/>
      <c r="R313" s="7" t="s">
        <v>48</v>
      </c>
      <c r="S313" s="7" t="s">
        <v>46</v>
      </c>
      <c r="T313" s="1" t="s">
        <v>46</v>
      </c>
    </row>
    <row r="314" spans="1:20" ht="37.5" customHeight="1">
      <c r="A314" s="2">
        <f t="shared" si="4"/>
        <v>312</v>
      </c>
      <c r="B314" s="14" t="s">
        <v>140</v>
      </c>
      <c r="C314" s="15" t="s">
        <v>139</v>
      </c>
      <c r="D314" s="1" t="s">
        <v>54</v>
      </c>
      <c r="E314" s="2" t="s">
        <v>53</v>
      </c>
      <c r="F314" s="15" t="s">
        <v>13</v>
      </c>
      <c r="G314" s="1" t="s">
        <v>72</v>
      </c>
      <c r="H314" s="15" t="s">
        <v>72</v>
      </c>
      <c r="I314" s="81">
        <v>92.241</v>
      </c>
      <c r="J314" s="81">
        <v>92.241</v>
      </c>
      <c r="K314" s="81">
        <v>92.241</v>
      </c>
      <c r="L314" s="1" t="s">
        <v>138</v>
      </c>
      <c r="M314" s="2">
        <v>2014</v>
      </c>
      <c r="N314" s="28">
        <v>41795</v>
      </c>
      <c r="O314" s="15" t="s">
        <v>118</v>
      </c>
      <c r="P314" s="5" t="s">
        <v>1512</v>
      </c>
      <c r="Q314" s="15"/>
      <c r="R314" s="7" t="s">
        <v>48</v>
      </c>
      <c r="S314" s="7" t="s">
        <v>46</v>
      </c>
      <c r="T314" s="1" t="s">
        <v>46</v>
      </c>
    </row>
    <row r="315" spans="1:20" ht="37.5" customHeight="1">
      <c r="A315" s="2">
        <f t="shared" si="4"/>
        <v>313</v>
      </c>
      <c r="B315" s="27" t="s">
        <v>137</v>
      </c>
      <c r="C315" s="15" t="s">
        <v>136</v>
      </c>
      <c r="D315" s="1" t="s">
        <v>54</v>
      </c>
      <c r="E315" s="2" t="s">
        <v>53</v>
      </c>
      <c r="F315" s="15" t="s">
        <v>9</v>
      </c>
      <c r="G315" s="1" t="s">
        <v>135</v>
      </c>
      <c r="H315" s="15" t="s">
        <v>134</v>
      </c>
      <c r="I315" s="16">
        <v>440.29</v>
      </c>
      <c r="J315" s="16">
        <v>189.81</v>
      </c>
      <c r="K315" s="16">
        <v>440.29</v>
      </c>
      <c r="L315" s="1" t="s">
        <v>132</v>
      </c>
      <c r="M315" s="2">
        <v>2014</v>
      </c>
      <c r="N315" s="28">
        <v>41799</v>
      </c>
      <c r="O315" s="15" t="s">
        <v>133</v>
      </c>
      <c r="P315" s="5" t="s">
        <v>1512</v>
      </c>
      <c r="Q315" s="15"/>
      <c r="R315" s="7" t="s">
        <v>48</v>
      </c>
      <c r="S315" s="7" t="s">
        <v>46</v>
      </c>
      <c r="T315" s="1" t="s">
        <v>46</v>
      </c>
    </row>
    <row r="316" spans="1:20" ht="37.5" customHeight="1">
      <c r="A316" s="2">
        <f t="shared" si="4"/>
        <v>314</v>
      </c>
      <c r="B316" s="27" t="s">
        <v>131</v>
      </c>
      <c r="C316" s="15" t="s">
        <v>130</v>
      </c>
      <c r="D316" s="1" t="s">
        <v>129</v>
      </c>
      <c r="E316" s="2" t="s">
        <v>128</v>
      </c>
      <c r="F316" s="15" t="s">
        <v>15</v>
      </c>
      <c r="G316" s="1" t="s">
        <v>127</v>
      </c>
      <c r="H316" s="15" t="s">
        <v>126</v>
      </c>
      <c r="I316" s="16">
        <v>19013.439999999999</v>
      </c>
      <c r="J316" s="16">
        <v>19013.439999999999</v>
      </c>
      <c r="K316" s="16">
        <v>19013.439999999999</v>
      </c>
      <c r="L316" s="1" t="s">
        <v>125</v>
      </c>
      <c r="M316" s="2">
        <v>2014</v>
      </c>
      <c r="N316" s="28" t="s">
        <v>46</v>
      </c>
      <c r="O316" s="15" t="s">
        <v>124</v>
      </c>
      <c r="P316" s="5" t="s">
        <v>1542</v>
      </c>
      <c r="Q316" s="15" t="s">
        <v>1516</v>
      </c>
      <c r="R316" s="7" t="s">
        <v>48</v>
      </c>
      <c r="S316" s="7" t="s">
        <v>46</v>
      </c>
      <c r="T316" s="1" t="s">
        <v>46</v>
      </c>
    </row>
    <row r="317" spans="1:20" ht="37.5" customHeight="1">
      <c r="A317" s="2">
        <f t="shared" si="4"/>
        <v>315</v>
      </c>
      <c r="B317" s="14" t="s">
        <v>123</v>
      </c>
      <c r="C317" s="15" t="s">
        <v>122</v>
      </c>
      <c r="D317" s="1" t="s">
        <v>54</v>
      </c>
      <c r="E317" s="2" t="s">
        <v>53</v>
      </c>
      <c r="F317" s="15" t="s">
        <v>13</v>
      </c>
      <c r="G317" s="1" t="s">
        <v>72</v>
      </c>
      <c r="H317" s="15" t="s">
        <v>72</v>
      </c>
      <c r="I317" s="16">
        <v>32.6</v>
      </c>
      <c r="J317" s="16">
        <v>32.6</v>
      </c>
      <c r="K317" s="16">
        <v>32.6</v>
      </c>
      <c r="L317" s="1" t="s">
        <v>121</v>
      </c>
      <c r="M317" s="2">
        <v>2014</v>
      </c>
      <c r="N317" s="28">
        <v>41807</v>
      </c>
      <c r="O317" s="15" t="s">
        <v>118</v>
      </c>
      <c r="P317" s="5" t="s">
        <v>1512</v>
      </c>
      <c r="Q317" s="15"/>
      <c r="R317" s="7" t="s">
        <v>48</v>
      </c>
      <c r="S317" s="7" t="s">
        <v>46</v>
      </c>
      <c r="T317" s="1" t="s">
        <v>46</v>
      </c>
    </row>
    <row r="318" spans="1:20" ht="37.5" customHeight="1">
      <c r="A318" s="2">
        <f t="shared" si="4"/>
        <v>316</v>
      </c>
      <c r="B318" s="27" t="s">
        <v>120</v>
      </c>
      <c r="C318" s="15" t="s">
        <v>119</v>
      </c>
      <c r="D318" s="1" t="s">
        <v>54</v>
      </c>
      <c r="E318" s="2" t="s">
        <v>53</v>
      </c>
      <c r="F318" s="15" t="s">
        <v>13</v>
      </c>
      <c r="G318" s="1" t="s">
        <v>72</v>
      </c>
      <c r="H318" s="15" t="s">
        <v>72</v>
      </c>
      <c r="I318" s="25">
        <v>27.8644</v>
      </c>
      <c r="J318" s="25">
        <v>27.8644</v>
      </c>
      <c r="K318" s="25">
        <v>27.8644</v>
      </c>
      <c r="L318" s="1" t="s">
        <v>117</v>
      </c>
      <c r="M318" s="2">
        <v>2014</v>
      </c>
      <c r="N318" s="28">
        <v>41807</v>
      </c>
      <c r="O318" s="15" t="s">
        <v>118</v>
      </c>
      <c r="P318" s="5" t="s">
        <v>1512</v>
      </c>
      <c r="Q318" s="15"/>
      <c r="R318" s="7" t="s">
        <v>48</v>
      </c>
      <c r="S318" s="7" t="s">
        <v>46</v>
      </c>
      <c r="T318" s="1" t="s">
        <v>46</v>
      </c>
    </row>
    <row r="319" spans="1:20" ht="37.5" customHeight="1">
      <c r="A319" s="2">
        <f t="shared" si="4"/>
        <v>317</v>
      </c>
      <c r="B319" s="14" t="s">
        <v>116</v>
      </c>
      <c r="C319" s="15" t="s">
        <v>115</v>
      </c>
      <c r="D319" s="1" t="s">
        <v>81</v>
      </c>
      <c r="E319" s="2" t="s">
        <v>80</v>
      </c>
      <c r="F319" s="15" t="s">
        <v>17</v>
      </c>
      <c r="G319" s="1" t="s">
        <v>114</v>
      </c>
      <c r="H319" s="15" t="s">
        <v>113</v>
      </c>
      <c r="I319" s="16">
        <v>304.13</v>
      </c>
      <c r="J319" s="16">
        <v>304.13</v>
      </c>
      <c r="K319" s="16">
        <v>304.13</v>
      </c>
      <c r="L319" s="1" t="s">
        <v>111</v>
      </c>
      <c r="M319" s="2">
        <v>2014</v>
      </c>
      <c r="N319" s="28">
        <v>41814</v>
      </c>
      <c r="O319" s="15" t="s">
        <v>112</v>
      </c>
      <c r="P319" s="5" t="s">
        <v>1512</v>
      </c>
      <c r="Q319" s="15"/>
      <c r="R319" s="7" t="s">
        <v>48</v>
      </c>
      <c r="S319" s="7" t="s">
        <v>46</v>
      </c>
      <c r="T319" s="1" t="s">
        <v>46</v>
      </c>
    </row>
    <row r="320" spans="1:20" ht="37.5" customHeight="1">
      <c r="A320" s="2">
        <f t="shared" si="4"/>
        <v>318</v>
      </c>
      <c r="B320" s="27" t="s">
        <v>110</v>
      </c>
      <c r="C320" s="15" t="s">
        <v>109</v>
      </c>
      <c r="D320" s="1" t="s">
        <v>54</v>
      </c>
      <c r="E320" s="2" t="s">
        <v>53</v>
      </c>
      <c r="F320" s="15" t="s">
        <v>52</v>
      </c>
      <c r="G320" s="1" t="s">
        <v>108</v>
      </c>
      <c r="H320" s="15" t="s">
        <v>50</v>
      </c>
      <c r="I320" s="16">
        <v>915.54</v>
      </c>
      <c r="J320" s="82">
        <v>0</v>
      </c>
      <c r="K320" s="16">
        <v>915.54</v>
      </c>
      <c r="L320" s="1" t="s">
        <v>106</v>
      </c>
      <c r="M320" s="2">
        <v>2014</v>
      </c>
      <c r="N320" s="28">
        <v>41814</v>
      </c>
      <c r="O320" s="15" t="s">
        <v>107</v>
      </c>
      <c r="P320" s="5" t="s">
        <v>1512</v>
      </c>
      <c r="Q320" s="15"/>
      <c r="R320" s="7" t="s">
        <v>48</v>
      </c>
      <c r="S320" s="7" t="s">
        <v>46</v>
      </c>
      <c r="T320" s="1" t="s">
        <v>46</v>
      </c>
    </row>
    <row r="321" spans="1:20" ht="37.5" customHeight="1">
      <c r="A321" s="2">
        <f t="shared" si="4"/>
        <v>319</v>
      </c>
      <c r="B321" s="27" t="s">
        <v>105</v>
      </c>
      <c r="C321" s="15" t="s">
        <v>104</v>
      </c>
      <c r="D321" s="1" t="s">
        <v>54</v>
      </c>
      <c r="E321" s="2" t="s">
        <v>53</v>
      </c>
      <c r="F321" s="15" t="s">
        <v>61</v>
      </c>
      <c r="G321" s="1" t="s">
        <v>103</v>
      </c>
      <c r="H321" s="15" t="s">
        <v>102</v>
      </c>
      <c r="I321" s="25">
        <v>16.447500000000002</v>
      </c>
      <c r="J321" s="25">
        <v>16.447500000000002</v>
      </c>
      <c r="K321" s="25">
        <v>16.447500000000002</v>
      </c>
      <c r="L321" s="1" t="s">
        <v>100</v>
      </c>
      <c r="M321" s="2">
        <v>2014</v>
      </c>
      <c r="N321" s="28">
        <v>41815</v>
      </c>
      <c r="O321" s="15" t="s">
        <v>101</v>
      </c>
      <c r="P321" s="5" t="s">
        <v>1512</v>
      </c>
      <c r="Q321" s="15"/>
      <c r="R321" s="7" t="s">
        <v>48</v>
      </c>
      <c r="S321" s="7" t="s">
        <v>46</v>
      </c>
      <c r="T321" s="1" t="s">
        <v>46</v>
      </c>
    </row>
    <row r="322" spans="1:20" ht="37.5" customHeight="1">
      <c r="A322" s="2">
        <f t="shared" si="4"/>
        <v>320</v>
      </c>
      <c r="B322" s="27" t="s">
        <v>99</v>
      </c>
      <c r="C322" s="15" t="s">
        <v>98</v>
      </c>
      <c r="D322" s="1" t="s">
        <v>81</v>
      </c>
      <c r="E322" s="2" t="s">
        <v>80</v>
      </c>
      <c r="F322" s="1" t="s">
        <v>1517</v>
      </c>
      <c r="G322" s="15" t="s">
        <v>97</v>
      </c>
      <c r="H322" s="1" t="s">
        <v>91</v>
      </c>
      <c r="I322" s="25">
        <v>100.17449999999999</v>
      </c>
      <c r="J322" s="25">
        <v>100.17449999999999</v>
      </c>
      <c r="K322" s="25">
        <v>100.17449999999999</v>
      </c>
      <c r="L322" s="1" t="s">
        <v>95</v>
      </c>
      <c r="M322" s="2">
        <v>2014</v>
      </c>
      <c r="N322" s="28">
        <v>41816</v>
      </c>
      <c r="O322" s="15" t="s">
        <v>96</v>
      </c>
      <c r="P322" s="5" t="s">
        <v>1512</v>
      </c>
      <c r="Q322" s="15"/>
      <c r="R322" s="7" t="s">
        <v>48</v>
      </c>
      <c r="S322" s="1" t="s">
        <v>46</v>
      </c>
      <c r="T322" s="1" t="s">
        <v>46</v>
      </c>
    </row>
    <row r="323" spans="1:20" ht="37.5" customHeight="1">
      <c r="A323" s="2">
        <f t="shared" si="4"/>
        <v>321</v>
      </c>
      <c r="B323" s="27" t="s">
        <v>94</v>
      </c>
      <c r="C323" s="15" t="s">
        <v>93</v>
      </c>
      <c r="D323" s="1" t="s">
        <v>81</v>
      </c>
      <c r="E323" s="2" t="s">
        <v>80</v>
      </c>
      <c r="F323" s="1" t="s">
        <v>1517</v>
      </c>
      <c r="G323" s="1" t="s">
        <v>92</v>
      </c>
      <c r="H323" s="15" t="s">
        <v>91</v>
      </c>
      <c r="I323" s="25">
        <v>18.767499999999998</v>
      </c>
      <c r="J323" s="25">
        <v>18.767499999999998</v>
      </c>
      <c r="K323" s="25">
        <v>18.767499999999998</v>
      </c>
      <c r="L323" s="1" t="s">
        <v>89</v>
      </c>
      <c r="M323" s="2">
        <v>2014</v>
      </c>
      <c r="N323" s="28">
        <v>41817</v>
      </c>
      <c r="O323" s="15" t="s">
        <v>90</v>
      </c>
      <c r="P323" s="5" t="s">
        <v>1512</v>
      </c>
      <c r="Q323" s="15"/>
      <c r="R323" s="7" t="s">
        <v>48</v>
      </c>
      <c r="S323" s="7" t="s">
        <v>46</v>
      </c>
      <c r="T323" s="1" t="s">
        <v>46</v>
      </c>
    </row>
    <row r="324" spans="1:20" ht="25.5">
      <c r="A324" s="2">
        <f t="shared" si="4"/>
        <v>322</v>
      </c>
      <c r="B324" s="27" t="s">
        <v>88</v>
      </c>
      <c r="C324" s="15" t="s">
        <v>87</v>
      </c>
      <c r="D324" s="15" t="s">
        <v>54</v>
      </c>
      <c r="E324" s="2" t="s">
        <v>53</v>
      </c>
      <c r="F324" s="2" t="s">
        <v>13</v>
      </c>
      <c r="G324" s="2" t="s">
        <v>86</v>
      </c>
      <c r="H324" s="2" t="s">
        <v>72</v>
      </c>
      <c r="I324" s="16">
        <v>22.6</v>
      </c>
      <c r="J324" s="16">
        <v>22.6</v>
      </c>
      <c r="K324" s="16">
        <v>22.6</v>
      </c>
      <c r="L324" s="1" t="s">
        <v>85</v>
      </c>
      <c r="M324" s="1">
        <v>2015</v>
      </c>
      <c r="N324" s="1">
        <v>2015</v>
      </c>
      <c r="O324" s="1" t="s">
        <v>84</v>
      </c>
      <c r="P324" s="7" t="s">
        <v>1512</v>
      </c>
      <c r="Q324" s="1"/>
      <c r="R324" s="7" t="s">
        <v>48</v>
      </c>
      <c r="S324" s="1" t="s">
        <v>46</v>
      </c>
      <c r="T324" s="1" t="s">
        <v>46</v>
      </c>
    </row>
    <row r="325" spans="1:20" ht="25.5" customHeight="1">
      <c r="A325" s="2">
        <f t="shared" ref="A325:A351" si="5">A324+1</f>
        <v>323</v>
      </c>
      <c r="B325" s="27" t="s">
        <v>83</v>
      </c>
      <c r="C325" s="15" t="s">
        <v>82</v>
      </c>
      <c r="D325" s="15" t="s">
        <v>81</v>
      </c>
      <c r="E325" s="2" t="s">
        <v>80</v>
      </c>
      <c r="F325" s="2" t="s">
        <v>19</v>
      </c>
      <c r="G325" s="1" t="s">
        <v>79</v>
      </c>
      <c r="H325" s="2" t="s">
        <v>78</v>
      </c>
      <c r="I325" s="16">
        <v>45.3</v>
      </c>
      <c r="J325" s="16">
        <v>45.3</v>
      </c>
      <c r="K325" s="16">
        <v>45.3</v>
      </c>
      <c r="L325" s="1" t="s">
        <v>76</v>
      </c>
      <c r="M325" s="1">
        <v>2015</v>
      </c>
      <c r="N325" s="1">
        <v>2015</v>
      </c>
      <c r="O325" s="1" t="s">
        <v>77</v>
      </c>
      <c r="P325" s="7" t="s">
        <v>1512</v>
      </c>
      <c r="Q325" s="1"/>
      <c r="R325" s="7" t="s">
        <v>48</v>
      </c>
      <c r="S325" s="1" t="s">
        <v>46</v>
      </c>
      <c r="T325" s="1" t="s">
        <v>46</v>
      </c>
    </row>
    <row r="326" spans="1:20" ht="25.5">
      <c r="A326" s="2">
        <f t="shared" si="5"/>
        <v>324</v>
      </c>
      <c r="B326" s="19" t="s">
        <v>75</v>
      </c>
      <c r="C326" s="15" t="s">
        <v>74</v>
      </c>
      <c r="D326" s="15" t="s">
        <v>54</v>
      </c>
      <c r="E326" s="15" t="s">
        <v>53</v>
      </c>
      <c r="F326" s="15" t="s">
        <v>13</v>
      </c>
      <c r="G326" s="15" t="s">
        <v>73</v>
      </c>
      <c r="H326" s="15" t="s">
        <v>72</v>
      </c>
      <c r="I326" s="11">
        <v>18.850000000000001</v>
      </c>
      <c r="J326" s="15">
        <v>18.850000000000001</v>
      </c>
      <c r="K326" s="15">
        <v>18.850000000000001</v>
      </c>
      <c r="L326" s="15" t="s">
        <v>70</v>
      </c>
      <c r="M326" s="15">
        <v>2015</v>
      </c>
      <c r="N326" s="15">
        <v>2015</v>
      </c>
      <c r="O326" s="15" t="s">
        <v>71</v>
      </c>
      <c r="P326" s="5" t="s">
        <v>1512</v>
      </c>
      <c r="Q326" s="1"/>
      <c r="R326" s="5" t="s">
        <v>48</v>
      </c>
      <c r="S326" s="15" t="s">
        <v>46</v>
      </c>
      <c r="T326" s="15" t="s">
        <v>46</v>
      </c>
    </row>
    <row r="327" spans="1:20" ht="25.5">
      <c r="A327" s="2">
        <f t="shared" si="5"/>
        <v>325</v>
      </c>
      <c r="B327" s="19" t="s">
        <v>69</v>
      </c>
      <c r="C327" s="15" t="s">
        <v>68</v>
      </c>
      <c r="D327" s="15" t="s">
        <v>54</v>
      </c>
      <c r="E327" s="15" t="s">
        <v>53</v>
      </c>
      <c r="F327" s="15" t="s">
        <v>61</v>
      </c>
      <c r="G327" s="15" t="s">
        <v>67</v>
      </c>
      <c r="H327" s="2" t="s">
        <v>66</v>
      </c>
      <c r="I327" s="30">
        <v>30.795000000000002</v>
      </c>
      <c r="J327" s="83">
        <v>30.795000000000002</v>
      </c>
      <c r="K327" s="84">
        <v>30.795000000000002</v>
      </c>
      <c r="L327" s="15" t="s">
        <v>64</v>
      </c>
      <c r="M327" s="15">
        <v>2015</v>
      </c>
      <c r="N327" s="15">
        <v>2015</v>
      </c>
      <c r="O327" s="2" t="s">
        <v>65</v>
      </c>
      <c r="P327" s="5" t="s">
        <v>1512</v>
      </c>
      <c r="Q327" s="1"/>
      <c r="R327" s="5" t="s">
        <v>48</v>
      </c>
      <c r="S327" s="15" t="s">
        <v>46</v>
      </c>
      <c r="T327" s="15" t="s">
        <v>46</v>
      </c>
    </row>
    <row r="328" spans="1:20" ht="25.5">
      <c r="A328" s="2">
        <f t="shared" si="5"/>
        <v>326</v>
      </c>
      <c r="B328" s="19" t="s">
        <v>63</v>
      </c>
      <c r="C328" s="15" t="s">
        <v>62</v>
      </c>
      <c r="D328" s="15" t="s">
        <v>54</v>
      </c>
      <c r="E328" s="15" t="s">
        <v>53</v>
      </c>
      <c r="F328" s="15" t="s">
        <v>61</v>
      </c>
      <c r="G328" s="15" t="s">
        <v>60</v>
      </c>
      <c r="H328" s="2" t="s">
        <v>59</v>
      </c>
      <c r="I328" s="30">
        <v>21.91</v>
      </c>
      <c r="J328" s="2">
        <v>21.91</v>
      </c>
      <c r="K328" s="15">
        <v>21.91</v>
      </c>
      <c r="L328" s="15" t="s">
        <v>57</v>
      </c>
      <c r="M328" s="15">
        <v>2015</v>
      </c>
      <c r="N328" s="15">
        <v>2015</v>
      </c>
      <c r="O328" s="1" t="s">
        <v>58</v>
      </c>
      <c r="P328" s="5" t="s">
        <v>1512</v>
      </c>
      <c r="R328" s="5" t="s">
        <v>48</v>
      </c>
      <c r="S328" s="15" t="s">
        <v>46</v>
      </c>
      <c r="T328" s="15" t="s">
        <v>46</v>
      </c>
    </row>
    <row r="329" spans="1:20" ht="51">
      <c r="A329" s="2">
        <f t="shared" si="5"/>
        <v>327</v>
      </c>
      <c r="B329" s="19" t="s">
        <v>56</v>
      </c>
      <c r="C329" s="15" t="s">
        <v>55</v>
      </c>
      <c r="D329" s="15" t="s">
        <v>54</v>
      </c>
      <c r="E329" s="15" t="s">
        <v>53</v>
      </c>
      <c r="F329" s="15" t="s">
        <v>52</v>
      </c>
      <c r="G329" s="15" t="s">
        <v>51</v>
      </c>
      <c r="H329" s="2" t="s">
        <v>50</v>
      </c>
      <c r="I329" s="30">
        <v>8.94</v>
      </c>
      <c r="J329" s="85">
        <v>0</v>
      </c>
      <c r="K329" s="15">
        <v>8.94</v>
      </c>
      <c r="L329" s="15" t="s">
        <v>45</v>
      </c>
      <c r="M329" s="15">
        <v>2015</v>
      </c>
      <c r="N329" s="15">
        <v>2015</v>
      </c>
      <c r="O329" s="1" t="s">
        <v>49</v>
      </c>
      <c r="P329" s="5" t="s">
        <v>1512</v>
      </c>
      <c r="Q329" s="1"/>
      <c r="R329" s="5" t="s">
        <v>347</v>
      </c>
      <c r="S329" s="15" t="s">
        <v>1489</v>
      </c>
      <c r="T329" s="15" t="s">
        <v>1526</v>
      </c>
    </row>
    <row r="330" spans="1:20" ht="43.5" customHeight="1">
      <c r="A330" s="2">
        <f t="shared" si="5"/>
        <v>328</v>
      </c>
      <c r="B330" s="19" t="s">
        <v>1479</v>
      </c>
      <c r="C330" s="15" t="s">
        <v>1480</v>
      </c>
      <c r="D330" s="15" t="s">
        <v>1477</v>
      </c>
      <c r="E330" s="15" t="s">
        <v>128</v>
      </c>
      <c r="F330" s="15" t="s">
        <v>387</v>
      </c>
      <c r="G330" s="15" t="s">
        <v>621</v>
      </c>
      <c r="H330" s="2" t="s">
        <v>521</v>
      </c>
      <c r="I330" s="30">
        <v>7231.66</v>
      </c>
      <c r="J330" s="6">
        <v>7231.66</v>
      </c>
      <c r="K330" s="15">
        <v>7231.66</v>
      </c>
      <c r="L330" s="1" t="s">
        <v>1481</v>
      </c>
      <c r="M330" s="15">
        <v>2016</v>
      </c>
      <c r="N330" s="15">
        <v>2015</v>
      </c>
      <c r="O330" s="1" t="s">
        <v>124</v>
      </c>
      <c r="P330" s="5" t="s">
        <v>1542</v>
      </c>
      <c r="Q330" s="34" t="s">
        <v>1513</v>
      </c>
      <c r="R330" s="5" t="s">
        <v>48</v>
      </c>
      <c r="S330" s="15" t="s">
        <v>47</v>
      </c>
      <c r="T330" s="15" t="s">
        <v>46</v>
      </c>
    </row>
    <row r="331" spans="1:20" ht="43.5" customHeight="1">
      <c r="A331" s="2">
        <f t="shared" si="5"/>
        <v>329</v>
      </c>
      <c r="B331" s="19" t="s">
        <v>1490</v>
      </c>
      <c r="C331" s="15" t="s">
        <v>1493</v>
      </c>
      <c r="D331" s="15" t="s">
        <v>81</v>
      </c>
      <c r="E331" s="15" t="s">
        <v>80</v>
      </c>
      <c r="F331" s="15" t="s">
        <v>61</v>
      </c>
      <c r="G331" s="15" t="s">
        <v>1495</v>
      </c>
      <c r="H331" s="2" t="s">
        <v>66</v>
      </c>
      <c r="I331" s="30">
        <v>5.5</v>
      </c>
      <c r="J331" s="6">
        <v>5.5</v>
      </c>
      <c r="K331" s="15">
        <v>5.5</v>
      </c>
      <c r="L331" s="1" t="s">
        <v>1498</v>
      </c>
      <c r="M331" s="15">
        <v>2016</v>
      </c>
      <c r="N331" s="15">
        <v>2016</v>
      </c>
      <c r="O331" s="1" t="s">
        <v>1501</v>
      </c>
      <c r="P331" s="5" t="s">
        <v>1512</v>
      </c>
      <c r="Q331" s="1"/>
      <c r="R331" s="5" t="s">
        <v>48</v>
      </c>
      <c r="S331" s="15" t="s">
        <v>46</v>
      </c>
      <c r="T331" s="15" t="s">
        <v>46</v>
      </c>
    </row>
    <row r="332" spans="1:20" ht="43.5" customHeight="1">
      <c r="A332" s="2">
        <f t="shared" si="5"/>
        <v>330</v>
      </c>
      <c r="B332" s="19" t="s">
        <v>1491</v>
      </c>
      <c r="C332" s="15" t="s">
        <v>1488</v>
      </c>
      <c r="D332" s="15" t="s">
        <v>81</v>
      </c>
      <c r="E332" s="15" t="s">
        <v>80</v>
      </c>
      <c r="F332" s="15" t="s">
        <v>17</v>
      </c>
      <c r="G332" s="15" t="s">
        <v>1496</v>
      </c>
      <c r="H332" s="2" t="s">
        <v>113</v>
      </c>
      <c r="I332" s="30">
        <v>87.36</v>
      </c>
      <c r="J332" s="6">
        <v>87.36</v>
      </c>
      <c r="K332" s="15">
        <v>87.36</v>
      </c>
      <c r="L332" s="1" t="s">
        <v>1499</v>
      </c>
      <c r="M332" s="15">
        <v>2016</v>
      </c>
      <c r="N332" s="15">
        <v>2016</v>
      </c>
      <c r="O332" s="1" t="s">
        <v>1502</v>
      </c>
      <c r="P332" s="5" t="s">
        <v>1512</v>
      </c>
      <c r="Q332" s="1"/>
      <c r="R332" s="5" t="s">
        <v>48</v>
      </c>
      <c r="S332" s="15" t="s">
        <v>46</v>
      </c>
      <c r="T332" s="15" t="s">
        <v>46</v>
      </c>
    </row>
    <row r="333" spans="1:20" ht="43.5" customHeight="1">
      <c r="A333" s="2">
        <f t="shared" si="5"/>
        <v>331</v>
      </c>
      <c r="B333" s="19" t="s">
        <v>1492</v>
      </c>
      <c r="C333" s="15" t="s">
        <v>1494</v>
      </c>
      <c r="D333" s="15" t="s">
        <v>54</v>
      </c>
      <c r="E333" s="15" t="s">
        <v>53</v>
      </c>
      <c r="F333" s="15" t="s">
        <v>9</v>
      </c>
      <c r="G333" s="15" t="s">
        <v>1497</v>
      </c>
      <c r="H333" s="2" t="s">
        <v>417</v>
      </c>
      <c r="I333" s="30">
        <v>11.298</v>
      </c>
      <c r="J333" s="6">
        <v>11.298</v>
      </c>
      <c r="K333" s="15">
        <v>11.298</v>
      </c>
      <c r="L333" s="1" t="s">
        <v>1500</v>
      </c>
      <c r="M333" s="15">
        <v>2016</v>
      </c>
      <c r="N333" s="15">
        <v>2016</v>
      </c>
      <c r="O333" s="1" t="s">
        <v>1503</v>
      </c>
      <c r="P333" s="5" t="s">
        <v>1512</v>
      </c>
      <c r="Q333" s="1"/>
      <c r="R333" s="5" t="s">
        <v>48</v>
      </c>
      <c r="S333" s="15" t="s">
        <v>46</v>
      </c>
      <c r="T333" s="15" t="s">
        <v>46</v>
      </c>
    </row>
    <row r="334" spans="1:20" ht="43.5" customHeight="1">
      <c r="A334" s="2">
        <f t="shared" si="5"/>
        <v>332</v>
      </c>
      <c r="B334" s="19" t="s">
        <v>1522</v>
      </c>
      <c r="C334" s="15" t="s">
        <v>1525</v>
      </c>
      <c r="D334" s="15" t="s">
        <v>81</v>
      </c>
      <c r="E334" s="15" t="s">
        <v>80</v>
      </c>
      <c r="F334" s="15" t="s">
        <v>52</v>
      </c>
      <c r="G334" s="15" t="s">
        <v>108</v>
      </c>
      <c r="H334" s="2" t="s">
        <v>50</v>
      </c>
      <c r="I334" s="86">
        <v>3509.91</v>
      </c>
      <c r="J334" s="87">
        <v>0</v>
      </c>
      <c r="K334" s="50">
        <v>3509.91</v>
      </c>
      <c r="L334" s="1" t="s">
        <v>1523</v>
      </c>
      <c r="M334" s="15">
        <v>2017</v>
      </c>
      <c r="N334" s="15">
        <v>2017</v>
      </c>
      <c r="O334" s="1" t="s">
        <v>1524</v>
      </c>
      <c r="P334" s="5" t="s">
        <v>1512</v>
      </c>
      <c r="Q334" s="1"/>
      <c r="R334" s="5" t="s">
        <v>48</v>
      </c>
      <c r="S334" s="15" t="s">
        <v>46</v>
      </c>
      <c r="T334" s="15" t="s">
        <v>46</v>
      </c>
    </row>
    <row r="335" spans="1:20" ht="43.5" customHeight="1">
      <c r="A335" s="2">
        <f t="shared" si="5"/>
        <v>333</v>
      </c>
      <c r="B335" s="19" t="s">
        <v>1528</v>
      </c>
      <c r="C335" s="15" t="s">
        <v>1529</v>
      </c>
      <c r="D335" s="15" t="s">
        <v>81</v>
      </c>
      <c r="E335" s="15" t="s">
        <v>80</v>
      </c>
      <c r="F335" s="15" t="s">
        <v>17</v>
      </c>
      <c r="G335" s="15" t="s">
        <v>1530</v>
      </c>
      <c r="H335" s="2" t="s">
        <v>113</v>
      </c>
      <c r="I335" s="86">
        <v>132.97</v>
      </c>
      <c r="J335" s="88">
        <v>132.97</v>
      </c>
      <c r="K335" s="50">
        <v>132.97</v>
      </c>
      <c r="L335" s="1" t="s">
        <v>1531</v>
      </c>
      <c r="M335" s="15">
        <v>2017</v>
      </c>
      <c r="N335" s="15">
        <v>2017</v>
      </c>
      <c r="O335" s="1" t="s">
        <v>1532</v>
      </c>
      <c r="P335" s="5" t="s">
        <v>1512</v>
      </c>
      <c r="Q335" s="1"/>
      <c r="R335" s="5" t="s">
        <v>48</v>
      </c>
      <c r="S335" s="15" t="s">
        <v>46</v>
      </c>
      <c r="T335" s="15" t="s">
        <v>46</v>
      </c>
    </row>
    <row r="336" spans="1:20" ht="43.5" customHeight="1">
      <c r="A336" s="2">
        <f t="shared" si="5"/>
        <v>334</v>
      </c>
      <c r="B336" s="19" t="s">
        <v>1533</v>
      </c>
      <c r="C336" s="15" t="s">
        <v>1534</v>
      </c>
      <c r="D336" s="15" t="s">
        <v>81</v>
      </c>
      <c r="E336" s="15" t="s">
        <v>80</v>
      </c>
      <c r="F336" s="15" t="s">
        <v>13</v>
      </c>
      <c r="G336" s="15" t="s">
        <v>1535</v>
      </c>
      <c r="H336" s="2" t="s">
        <v>162</v>
      </c>
      <c r="I336" s="86">
        <v>20.782399999999999</v>
      </c>
      <c r="J336" s="88">
        <v>20.782399999999999</v>
      </c>
      <c r="K336" s="50">
        <v>20.782399999999999</v>
      </c>
      <c r="L336" s="1" t="s">
        <v>1608</v>
      </c>
      <c r="M336" s="15">
        <v>2017</v>
      </c>
      <c r="N336" s="15">
        <v>2017</v>
      </c>
      <c r="O336" s="1" t="s">
        <v>1536</v>
      </c>
      <c r="P336" s="5" t="s">
        <v>1512</v>
      </c>
      <c r="Q336" s="1" t="s">
        <v>1544</v>
      </c>
      <c r="R336" s="5" t="s">
        <v>48</v>
      </c>
      <c r="S336" s="15" t="s">
        <v>46</v>
      </c>
      <c r="T336" s="15" t="s">
        <v>46</v>
      </c>
    </row>
    <row r="337" spans="1:20" ht="43.5" customHeight="1">
      <c r="A337" s="2">
        <f t="shared" si="5"/>
        <v>335</v>
      </c>
      <c r="B337" s="19" t="s">
        <v>1539</v>
      </c>
      <c r="C337" s="50" t="s">
        <v>1540</v>
      </c>
      <c r="D337" s="50" t="s">
        <v>54</v>
      </c>
      <c r="E337" s="50" t="s">
        <v>53</v>
      </c>
      <c r="F337" s="50" t="s">
        <v>15</v>
      </c>
      <c r="G337" s="50" t="s">
        <v>720</v>
      </c>
      <c r="H337" s="88" t="s">
        <v>126</v>
      </c>
      <c r="I337" s="78">
        <v>675</v>
      </c>
      <c r="J337" s="88">
        <v>0</v>
      </c>
      <c r="K337" s="50">
        <v>675</v>
      </c>
      <c r="L337" s="50" t="s">
        <v>1541</v>
      </c>
      <c r="M337" s="50">
        <v>2014</v>
      </c>
      <c r="N337" s="50">
        <v>2014</v>
      </c>
      <c r="O337" s="50" t="s">
        <v>1508</v>
      </c>
      <c r="P337" s="80" t="s">
        <v>1512</v>
      </c>
      <c r="Q337" s="50"/>
      <c r="R337" s="80" t="s">
        <v>48</v>
      </c>
      <c r="S337" s="50" t="s">
        <v>46</v>
      </c>
      <c r="T337" s="50" t="s">
        <v>46</v>
      </c>
    </row>
    <row r="338" spans="1:20" ht="43.5" customHeight="1">
      <c r="A338" s="2">
        <f t="shared" si="5"/>
        <v>336</v>
      </c>
      <c r="B338" s="19" t="s">
        <v>1551</v>
      </c>
      <c r="C338" s="15" t="s">
        <v>1552</v>
      </c>
      <c r="D338" s="15" t="s">
        <v>81</v>
      </c>
      <c r="E338" s="15" t="s">
        <v>80</v>
      </c>
      <c r="F338" s="15" t="s">
        <v>17</v>
      </c>
      <c r="G338" s="15" t="s">
        <v>235</v>
      </c>
      <c r="H338" s="6" t="s">
        <v>113</v>
      </c>
      <c r="I338" s="16">
        <v>47.318199999999997</v>
      </c>
      <c r="J338" s="89">
        <v>47.318199999999997</v>
      </c>
      <c r="K338" s="90">
        <v>47.318199999999997</v>
      </c>
      <c r="L338" s="15" t="s">
        <v>1553</v>
      </c>
      <c r="M338" s="15">
        <v>2018</v>
      </c>
      <c r="N338" s="15">
        <v>2018</v>
      </c>
      <c r="O338" s="1" t="s">
        <v>234</v>
      </c>
      <c r="P338" s="5" t="s">
        <v>1512</v>
      </c>
      <c r="Q338" s="15"/>
      <c r="R338" s="5" t="s">
        <v>48</v>
      </c>
      <c r="S338" s="15" t="s">
        <v>46</v>
      </c>
      <c r="T338" s="15" t="s">
        <v>46</v>
      </c>
    </row>
    <row r="339" spans="1:20" ht="43.5" customHeight="1">
      <c r="A339" s="2">
        <f t="shared" si="5"/>
        <v>337</v>
      </c>
      <c r="B339" s="19" t="s">
        <v>1554</v>
      </c>
      <c r="C339" s="15" t="s">
        <v>1555</v>
      </c>
      <c r="D339" s="15" t="s">
        <v>1556</v>
      </c>
      <c r="E339" s="15" t="s">
        <v>80</v>
      </c>
      <c r="F339" s="15" t="s">
        <v>17</v>
      </c>
      <c r="G339" s="15" t="s">
        <v>1557</v>
      </c>
      <c r="H339" s="6" t="s">
        <v>113</v>
      </c>
      <c r="I339" s="16">
        <v>61.7</v>
      </c>
      <c r="J339" s="91">
        <v>61.7</v>
      </c>
      <c r="K339" s="83">
        <v>61.7</v>
      </c>
      <c r="L339" s="15" t="s">
        <v>1558</v>
      </c>
      <c r="M339" s="15">
        <v>2018</v>
      </c>
      <c r="N339" s="15">
        <v>2018</v>
      </c>
      <c r="O339" s="1" t="s">
        <v>1559</v>
      </c>
      <c r="P339" s="5" t="s">
        <v>1512</v>
      </c>
      <c r="Q339" s="15"/>
      <c r="R339" s="5" t="s">
        <v>48</v>
      </c>
      <c r="S339" s="15" t="s">
        <v>46</v>
      </c>
      <c r="T339" s="15" t="s">
        <v>46</v>
      </c>
    </row>
    <row r="340" spans="1:20" ht="43.5" customHeight="1">
      <c r="A340" s="2">
        <f t="shared" si="5"/>
        <v>338</v>
      </c>
      <c r="B340" s="19" t="s">
        <v>1560</v>
      </c>
      <c r="C340" s="15" t="s">
        <v>1561</v>
      </c>
      <c r="D340" s="15" t="s">
        <v>54</v>
      </c>
      <c r="E340" s="15" t="s">
        <v>53</v>
      </c>
      <c r="F340" s="15" t="s">
        <v>387</v>
      </c>
      <c r="G340" s="15" t="s">
        <v>1145</v>
      </c>
      <c r="H340" s="6" t="s">
        <v>521</v>
      </c>
      <c r="I340" s="16">
        <v>20.097999999999999</v>
      </c>
      <c r="J340" s="91">
        <v>20.097999999999999</v>
      </c>
      <c r="K340" s="83">
        <v>20.097999999999999</v>
      </c>
      <c r="L340" s="15" t="s">
        <v>1562</v>
      </c>
      <c r="M340" s="15">
        <v>2019</v>
      </c>
      <c r="N340" s="15">
        <v>2019</v>
      </c>
      <c r="O340" s="1" t="s">
        <v>1563</v>
      </c>
      <c r="P340" s="5" t="s">
        <v>1512</v>
      </c>
      <c r="Q340" s="15"/>
      <c r="R340" s="5" t="s">
        <v>48</v>
      </c>
      <c r="S340" s="15" t="s">
        <v>46</v>
      </c>
      <c r="T340" s="15" t="s">
        <v>46</v>
      </c>
    </row>
    <row r="341" spans="1:20" ht="43.5" customHeight="1">
      <c r="A341" s="2">
        <f t="shared" si="5"/>
        <v>339</v>
      </c>
      <c r="B341" s="19" t="s">
        <v>1566</v>
      </c>
      <c r="C341" s="15" t="s">
        <v>1567</v>
      </c>
      <c r="D341" s="15" t="s">
        <v>54</v>
      </c>
      <c r="E341" s="15" t="s">
        <v>53</v>
      </c>
      <c r="F341" s="15" t="s">
        <v>17</v>
      </c>
      <c r="G341" s="15" t="s">
        <v>1496</v>
      </c>
      <c r="H341" s="6" t="s">
        <v>113</v>
      </c>
      <c r="I341" s="16">
        <v>11.03595</v>
      </c>
      <c r="J341" s="91">
        <v>11.03595</v>
      </c>
      <c r="K341" s="83">
        <v>11.03595</v>
      </c>
      <c r="L341" s="15" t="s">
        <v>1568</v>
      </c>
      <c r="M341" s="15">
        <v>2019</v>
      </c>
      <c r="N341" s="15">
        <v>2019</v>
      </c>
      <c r="O341" s="1" t="s">
        <v>1569</v>
      </c>
      <c r="P341" s="5" t="s">
        <v>1512</v>
      </c>
      <c r="Q341" s="15"/>
      <c r="R341" s="5" t="s">
        <v>48</v>
      </c>
      <c r="S341" s="15" t="s">
        <v>46</v>
      </c>
      <c r="T341" s="15" t="s">
        <v>46</v>
      </c>
    </row>
    <row r="342" spans="1:20" ht="43.5" customHeight="1">
      <c r="A342" s="2">
        <f t="shared" si="5"/>
        <v>340</v>
      </c>
      <c r="B342" s="19" t="s">
        <v>1571</v>
      </c>
      <c r="C342" s="15" t="s">
        <v>1573</v>
      </c>
      <c r="D342" s="15" t="s">
        <v>81</v>
      </c>
      <c r="E342" s="15" t="s">
        <v>80</v>
      </c>
      <c r="F342" s="15" t="s">
        <v>17</v>
      </c>
      <c r="G342" s="15" t="s">
        <v>1574</v>
      </c>
      <c r="H342" s="6" t="s">
        <v>113</v>
      </c>
      <c r="I342" s="16">
        <v>2227.3161</v>
      </c>
      <c r="J342" s="91">
        <v>2227.3161</v>
      </c>
      <c r="K342" s="83">
        <v>2227.3161</v>
      </c>
      <c r="L342" s="15" t="s">
        <v>1591</v>
      </c>
      <c r="M342" s="15">
        <v>2019</v>
      </c>
      <c r="N342" s="15">
        <v>2019</v>
      </c>
      <c r="O342" s="1" t="s">
        <v>1575</v>
      </c>
      <c r="P342" s="5" t="s">
        <v>1512</v>
      </c>
      <c r="Q342" s="15"/>
      <c r="R342" s="5" t="s">
        <v>48</v>
      </c>
      <c r="S342" s="15" t="s">
        <v>46</v>
      </c>
      <c r="T342" s="15" t="s">
        <v>46</v>
      </c>
    </row>
    <row r="343" spans="1:20" ht="43.5" customHeight="1">
      <c r="A343" s="2">
        <f t="shared" si="5"/>
        <v>341</v>
      </c>
      <c r="B343" s="19" t="s">
        <v>1572</v>
      </c>
      <c r="C343" s="15" t="s">
        <v>1576</v>
      </c>
      <c r="D343" s="15" t="s">
        <v>54</v>
      </c>
      <c r="E343" s="15" t="s">
        <v>53</v>
      </c>
      <c r="F343" s="15" t="s">
        <v>17</v>
      </c>
      <c r="G343" s="15" t="s">
        <v>1496</v>
      </c>
      <c r="H343" s="6" t="s">
        <v>113</v>
      </c>
      <c r="I343" s="16">
        <v>764.20410000000004</v>
      </c>
      <c r="J343" s="91">
        <v>764.20410000000004</v>
      </c>
      <c r="K343" s="83">
        <v>764.20410000000004</v>
      </c>
      <c r="L343" s="15" t="s">
        <v>1592</v>
      </c>
      <c r="M343" s="15">
        <v>2019</v>
      </c>
      <c r="N343" s="15">
        <v>2019</v>
      </c>
      <c r="O343" s="1" t="s">
        <v>1508</v>
      </c>
      <c r="P343" s="5" t="s">
        <v>1512</v>
      </c>
      <c r="Q343" s="15"/>
      <c r="R343" s="5" t="s">
        <v>48</v>
      </c>
      <c r="S343" s="15" t="s">
        <v>46</v>
      </c>
      <c r="T343" s="15" t="s">
        <v>46</v>
      </c>
    </row>
    <row r="344" spans="1:20" ht="43.5" customHeight="1">
      <c r="A344" s="2">
        <f t="shared" si="5"/>
        <v>342</v>
      </c>
      <c r="B344" s="19" t="s">
        <v>1577</v>
      </c>
      <c r="C344" s="15" t="s">
        <v>1579</v>
      </c>
      <c r="D344" s="15" t="s">
        <v>54</v>
      </c>
      <c r="E344" s="15" t="s">
        <v>53</v>
      </c>
      <c r="F344" s="15" t="s">
        <v>9</v>
      </c>
      <c r="G344" s="15" t="s">
        <v>478</v>
      </c>
      <c r="H344" s="6" t="s">
        <v>478</v>
      </c>
      <c r="I344" s="16">
        <v>139.505</v>
      </c>
      <c r="J344" s="91">
        <v>139.505</v>
      </c>
      <c r="K344" s="83">
        <v>139.505</v>
      </c>
      <c r="L344" s="15" t="s">
        <v>1580</v>
      </c>
      <c r="M344" s="15">
        <v>2018</v>
      </c>
      <c r="N344" s="15">
        <v>2019</v>
      </c>
      <c r="O344" s="1" t="s">
        <v>1581</v>
      </c>
      <c r="P344" s="5" t="s">
        <v>1512</v>
      </c>
      <c r="Q344" s="15"/>
      <c r="R344" s="5" t="s">
        <v>48</v>
      </c>
      <c r="S344" s="15" t="s">
        <v>46</v>
      </c>
      <c r="T344" s="15" t="s">
        <v>46</v>
      </c>
    </row>
    <row r="345" spans="1:20" ht="43.5" customHeight="1">
      <c r="A345" s="2">
        <f t="shared" si="5"/>
        <v>343</v>
      </c>
      <c r="B345" s="19" t="s">
        <v>1578</v>
      </c>
      <c r="C345" s="15" t="s">
        <v>1582</v>
      </c>
      <c r="D345" s="15" t="s">
        <v>81</v>
      </c>
      <c r="E345" s="15" t="s">
        <v>80</v>
      </c>
      <c r="F345" s="15" t="s">
        <v>17</v>
      </c>
      <c r="G345" s="15" t="s">
        <v>1583</v>
      </c>
      <c r="H345" s="6" t="s">
        <v>113</v>
      </c>
      <c r="I345" s="16">
        <v>33.165700000000001</v>
      </c>
      <c r="J345" s="91">
        <v>33.165700000000001</v>
      </c>
      <c r="K345" s="83">
        <v>33.165700000000001</v>
      </c>
      <c r="L345" s="15" t="s">
        <v>1584</v>
      </c>
      <c r="M345" s="15">
        <v>2019</v>
      </c>
      <c r="N345" s="15">
        <v>2019</v>
      </c>
      <c r="O345" s="1" t="s">
        <v>1585</v>
      </c>
      <c r="P345" s="5" t="s">
        <v>1512</v>
      </c>
      <c r="Q345" s="15"/>
      <c r="R345" s="5" t="s">
        <v>48</v>
      </c>
      <c r="S345" s="15" t="s">
        <v>46</v>
      </c>
      <c r="T345" s="15" t="s">
        <v>46</v>
      </c>
    </row>
    <row r="346" spans="1:20" ht="43.5" customHeight="1">
      <c r="A346" s="2">
        <f t="shared" si="5"/>
        <v>344</v>
      </c>
      <c r="B346" s="19" t="s">
        <v>1586</v>
      </c>
      <c r="C346" s="50" t="s">
        <v>1587</v>
      </c>
      <c r="D346" s="50" t="s">
        <v>81</v>
      </c>
      <c r="E346" s="50" t="s">
        <v>80</v>
      </c>
      <c r="F346" s="51" t="s">
        <v>52</v>
      </c>
      <c r="G346" s="50" t="s">
        <v>588</v>
      </c>
      <c r="H346" s="88" t="s">
        <v>240</v>
      </c>
      <c r="I346" s="78">
        <v>2391.1489999999999</v>
      </c>
      <c r="J346" s="89">
        <v>395.55</v>
      </c>
      <c r="K346" s="90">
        <v>2391.1489999999999</v>
      </c>
      <c r="L346" s="50" t="s">
        <v>1588</v>
      </c>
      <c r="M346" s="50">
        <v>2019</v>
      </c>
      <c r="N346" s="50">
        <v>2019</v>
      </c>
      <c r="O346" s="52" t="s">
        <v>1589</v>
      </c>
      <c r="P346" s="80" t="s">
        <v>1512</v>
      </c>
      <c r="Q346" s="50"/>
      <c r="R346" s="80" t="s">
        <v>48</v>
      </c>
      <c r="S346" s="50" t="s">
        <v>46</v>
      </c>
      <c r="T346" s="50" t="s">
        <v>46</v>
      </c>
    </row>
    <row r="347" spans="1:20" ht="43.5" customHeight="1">
      <c r="A347" s="2">
        <f t="shared" si="5"/>
        <v>345</v>
      </c>
      <c r="B347" s="19" t="s">
        <v>1590</v>
      </c>
      <c r="C347" s="15" t="s">
        <v>1594</v>
      </c>
      <c r="D347" s="15" t="s">
        <v>54</v>
      </c>
      <c r="E347" s="15" t="s">
        <v>53</v>
      </c>
      <c r="F347" s="15" t="s">
        <v>17</v>
      </c>
      <c r="G347" s="15" t="s">
        <v>1595</v>
      </c>
      <c r="H347" s="6" t="s">
        <v>1596</v>
      </c>
      <c r="I347" s="16">
        <v>66.324100000000001</v>
      </c>
      <c r="J347" s="91">
        <v>66.324100000000001</v>
      </c>
      <c r="K347" s="83">
        <v>66.324100000000001</v>
      </c>
      <c r="L347" s="15" t="s">
        <v>1600</v>
      </c>
      <c r="M347" s="50">
        <v>2019</v>
      </c>
      <c r="N347" s="50">
        <v>2019</v>
      </c>
      <c r="O347" s="1"/>
      <c r="P347" s="80" t="s">
        <v>1512</v>
      </c>
      <c r="Q347" s="15"/>
      <c r="R347" s="80" t="s">
        <v>48</v>
      </c>
      <c r="S347" s="50" t="s">
        <v>46</v>
      </c>
      <c r="T347" s="50" t="s">
        <v>46</v>
      </c>
    </row>
    <row r="348" spans="1:20" ht="43.5" customHeight="1">
      <c r="A348" s="2">
        <f t="shared" si="5"/>
        <v>346</v>
      </c>
      <c r="B348" s="19" t="s">
        <v>1597</v>
      </c>
      <c r="C348" s="15" t="s">
        <v>1598</v>
      </c>
      <c r="D348" s="15" t="s">
        <v>81</v>
      </c>
      <c r="E348" s="15" t="s">
        <v>80</v>
      </c>
      <c r="F348" s="15" t="s">
        <v>17</v>
      </c>
      <c r="G348" s="15" t="s">
        <v>1599</v>
      </c>
      <c r="H348" s="6" t="s">
        <v>113</v>
      </c>
      <c r="I348" s="16">
        <v>43.52</v>
      </c>
      <c r="J348" s="91">
        <v>43.52</v>
      </c>
      <c r="K348" s="83">
        <v>43.52</v>
      </c>
      <c r="L348" s="15" t="s">
        <v>1601</v>
      </c>
      <c r="M348" s="15">
        <v>2019</v>
      </c>
      <c r="N348" s="15">
        <v>2019</v>
      </c>
      <c r="O348" s="1" t="s">
        <v>1602</v>
      </c>
      <c r="P348" s="5" t="s">
        <v>1512</v>
      </c>
      <c r="Q348" s="15"/>
      <c r="R348" s="5" t="s">
        <v>48</v>
      </c>
      <c r="S348" s="15" t="s">
        <v>46</v>
      </c>
      <c r="T348" s="15" t="s">
        <v>46</v>
      </c>
    </row>
    <row r="349" spans="1:20" ht="43.5" customHeight="1">
      <c r="A349" s="2">
        <f t="shared" si="5"/>
        <v>347</v>
      </c>
      <c r="B349" s="19" t="s">
        <v>1603</v>
      </c>
      <c r="C349" s="15" t="s">
        <v>1604</v>
      </c>
      <c r="D349" s="15" t="s">
        <v>81</v>
      </c>
      <c r="E349" s="15" t="s">
        <v>80</v>
      </c>
      <c r="F349" s="15" t="s">
        <v>52</v>
      </c>
      <c r="G349" s="15" t="s">
        <v>1605</v>
      </c>
      <c r="H349" s="6" t="s">
        <v>50</v>
      </c>
      <c r="I349" s="16">
        <v>3.2881</v>
      </c>
      <c r="J349" s="91">
        <v>0</v>
      </c>
      <c r="K349" s="83">
        <v>3.2881</v>
      </c>
      <c r="L349" s="15" t="s">
        <v>1606</v>
      </c>
      <c r="M349" s="15">
        <v>2019</v>
      </c>
      <c r="N349" s="15">
        <v>2019</v>
      </c>
      <c r="O349" s="1" t="s">
        <v>1607</v>
      </c>
      <c r="P349" s="5" t="s">
        <v>1512</v>
      </c>
      <c r="Q349" s="15"/>
      <c r="R349" s="5" t="s">
        <v>48</v>
      </c>
      <c r="S349" s="15" t="s">
        <v>46</v>
      </c>
      <c r="T349" s="15" t="s">
        <v>46</v>
      </c>
    </row>
    <row r="350" spans="1:20" ht="43.5" customHeight="1">
      <c r="A350" s="2">
        <f t="shared" si="5"/>
        <v>348</v>
      </c>
      <c r="B350" s="157" t="s">
        <v>1612</v>
      </c>
      <c r="C350" s="158" t="s">
        <v>1613</v>
      </c>
      <c r="D350" s="159" t="s">
        <v>54</v>
      </c>
      <c r="E350" s="159" t="s">
        <v>53</v>
      </c>
      <c r="F350" s="158" t="s">
        <v>17</v>
      </c>
      <c r="G350" s="159" t="s">
        <v>1496</v>
      </c>
      <c r="H350" s="160" t="s">
        <v>113</v>
      </c>
      <c r="I350" s="78">
        <v>310.49310000000003</v>
      </c>
      <c r="J350" s="89">
        <v>310.49310000000003</v>
      </c>
      <c r="K350" s="90">
        <v>310.49310000000003</v>
      </c>
      <c r="L350" s="159" t="s">
        <v>1614</v>
      </c>
      <c r="M350" s="15">
        <v>2020</v>
      </c>
      <c r="N350" s="15">
        <v>2020</v>
      </c>
      <c r="O350" s="161" t="s">
        <v>1615</v>
      </c>
      <c r="P350" s="5" t="s">
        <v>1512</v>
      </c>
      <c r="Q350" s="15"/>
      <c r="R350" s="5" t="s">
        <v>48</v>
      </c>
      <c r="S350" s="15" t="s">
        <v>46</v>
      </c>
      <c r="T350" s="15" t="s">
        <v>46</v>
      </c>
    </row>
    <row r="351" spans="1:20" ht="43.5" customHeight="1" thickBot="1">
      <c r="A351" s="2">
        <f t="shared" si="5"/>
        <v>349</v>
      </c>
      <c r="B351" s="157" t="s">
        <v>1616</v>
      </c>
      <c r="C351" s="158" t="s">
        <v>1617</v>
      </c>
      <c r="D351" s="159" t="s">
        <v>81</v>
      </c>
      <c r="E351" s="15" t="s">
        <v>80</v>
      </c>
      <c r="F351" s="158" t="s">
        <v>17</v>
      </c>
      <c r="G351" s="159" t="s">
        <v>235</v>
      </c>
      <c r="H351" s="160" t="s">
        <v>113</v>
      </c>
      <c r="I351" s="78">
        <v>63.56</v>
      </c>
      <c r="J351" s="89">
        <v>63.56</v>
      </c>
      <c r="K351" s="90">
        <v>63.56</v>
      </c>
      <c r="L351" s="159" t="s">
        <v>1618</v>
      </c>
      <c r="M351" s="15">
        <v>2020</v>
      </c>
      <c r="N351" s="15">
        <v>2020</v>
      </c>
      <c r="O351" s="161" t="s">
        <v>234</v>
      </c>
      <c r="P351" s="5" t="s">
        <v>1512</v>
      </c>
      <c r="Q351" s="15"/>
      <c r="R351" s="5" t="s">
        <v>48</v>
      </c>
      <c r="S351" s="15" t="s">
        <v>46</v>
      </c>
      <c r="T351" s="15" t="s">
        <v>46</v>
      </c>
    </row>
    <row r="352" spans="1:20" ht="12.75" customHeight="1" thickBot="1">
      <c r="B352" s="92"/>
      <c r="C352" s="35"/>
      <c r="D352" s="37"/>
      <c r="E352" s="35"/>
      <c r="F352" s="35"/>
      <c r="H352" s="53"/>
      <c r="I352" s="162">
        <f>SUM(I3:I351)</f>
        <v>4177038.2937910007</v>
      </c>
      <c r="J352" s="162">
        <f t="shared" ref="J352:K352" si="6">SUM(J3:J351)</f>
        <v>3471534.4851909988</v>
      </c>
      <c r="K352" s="143">
        <f t="shared" si="6"/>
        <v>4342997.2969909972</v>
      </c>
      <c r="N352" s="36"/>
      <c r="O352" s="38"/>
      <c r="P352" s="38"/>
      <c r="Q352" s="36"/>
      <c r="T352" s="8"/>
    </row>
    <row r="353" spans="2:20" ht="12.75" customHeight="1">
      <c r="B353" s="92"/>
      <c r="C353" s="35"/>
      <c r="D353" s="37"/>
      <c r="E353" s="35"/>
      <c r="F353" s="35"/>
      <c r="H353" s="53"/>
      <c r="I353" s="93">
        <f>SUM(I3:I351)</f>
        <v>4177038.2937910007</v>
      </c>
      <c r="J353" s="93">
        <f>SUM(J3:J351)</f>
        <v>3471534.4851909988</v>
      </c>
      <c r="K353" s="93">
        <f>SUM(K3:K351)</f>
        <v>4342997.2969909972</v>
      </c>
      <c r="N353" s="36"/>
      <c r="O353" s="38"/>
      <c r="P353" s="38"/>
      <c r="Q353" s="36"/>
      <c r="T353" s="8"/>
    </row>
    <row r="354" spans="2:20" ht="13.5" customHeight="1" thickBot="1">
      <c r="B354" s="94"/>
      <c r="D354" s="95"/>
      <c r="E354" s="35"/>
      <c r="F354" s="35"/>
      <c r="I354" s="13">
        <f>SUM(I3:I351)</f>
        <v>4177038.2937910007</v>
      </c>
      <c r="J354" s="13">
        <f>SUM(J3:J351)</f>
        <v>3471534.4851909988</v>
      </c>
      <c r="K354" s="13">
        <f>SUM(K3:K351)</f>
        <v>4342997.2969909972</v>
      </c>
      <c r="M354" s="9"/>
      <c r="N354" s="96"/>
      <c r="O354" s="97"/>
      <c r="P354" s="38"/>
      <c r="Q354" s="36"/>
      <c r="T354" s="8"/>
    </row>
    <row r="355" spans="2:20" ht="46.5" customHeight="1" thickBot="1">
      <c r="B355" s="94"/>
      <c r="C355" s="181" t="s">
        <v>44</v>
      </c>
      <c r="D355" s="182"/>
      <c r="E355" s="182"/>
      <c r="F355" s="183"/>
      <c r="G355" s="98"/>
      <c r="I355" s="164" t="s">
        <v>43</v>
      </c>
      <c r="J355" s="165"/>
      <c r="K355" s="166"/>
      <c r="M355" s="99"/>
      <c r="N355" s="8"/>
      <c r="O355" s="36"/>
      <c r="P355" s="38"/>
      <c r="Q355" s="38"/>
      <c r="R355" s="100"/>
      <c r="T355" s="8"/>
    </row>
    <row r="356" spans="2:20" ht="46.5" customHeight="1" thickBot="1">
      <c r="B356" s="94"/>
      <c r="C356" s="191" t="s">
        <v>42</v>
      </c>
      <c r="D356" s="192"/>
      <c r="E356" s="192"/>
      <c r="F356" s="193"/>
      <c r="I356" s="206" t="s">
        <v>41</v>
      </c>
      <c r="J356" s="207"/>
      <c r="K356" s="208"/>
      <c r="M356" s="38"/>
      <c r="N356" s="38"/>
      <c r="O356" s="37"/>
      <c r="P356" s="36"/>
      <c r="Q356" s="8"/>
      <c r="T356" s="8"/>
    </row>
    <row r="357" spans="2:20" ht="30" customHeight="1" thickBot="1">
      <c r="B357" s="94"/>
      <c r="C357" s="167" t="s">
        <v>40</v>
      </c>
      <c r="D357" s="168"/>
      <c r="E357" s="168"/>
      <c r="F357" s="169"/>
      <c r="I357" s="213" t="s">
        <v>39</v>
      </c>
      <c r="J357" s="214"/>
      <c r="K357" s="151">
        <v>349</v>
      </c>
      <c r="M357" s="38"/>
      <c r="N357" s="38"/>
      <c r="O357" s="37"/>
      <c r="P357" s="36"/>
      <c r="Q357" s="8"/>
      <c r="T357" s="8"/>
    </row>
    <row r="358" spans="2:20" ht="25.5" customHeight="1" thickBot="1">
      <c r="B358" s="94"/>
      <c r="C358" s="194" t="s">
        <v>38</v>
      </c>
      <c r="D358" s="195"/>
      <c r="E358" s="195"/>
      <c r="F358" s="196"/>
      <c r="I358" s="209" t="s">
        <v>37</v>
      </c>
      <c r="J358" s="210"/>
      <c r="K358" s="152">
        <f>J352</f>
        <v>3471534.4851909988</v>
      </c>
      <c r="L358" s="101">
        <f>(K358*100)/10888900</f>
        <v>31.881406617665686</v>
      </c>
      <c r="M358" s="94" t="s">
        <v>1504</v>
      </c>
      <c r="N358" s="8"/>
      <c r="P358" s="37"/>
      <c r="Q358" s="8"/>
      <c r="T358" s="8"/>
    </row>
    <row r="359" spans="2:20" ht="25.5" customHeight="1">
      <c r="B359" s="94"/>
      <c r="C359" s="184"/>
      <c r="D359" s="184"/>
      <c r="E359" s="184"/>
      <c r="F359" s="184"/>
      <c r="H359" s="102"/>
      <c r="I359" s="211" t="s">
        <v>36</v>
      </c>
      <c r="J359" s="212"/>
      <c r="K359" s="153">
        <f>K358-K360</f>
        <v>3368945.4851909988</v>
      </c>
      <c r="L359" s="37">
        <f>(K359*100)/10888900</f>
        <v>30.93926370148499</v>
      </c>
      <c r="M359" s="103"/>
      <c r="O359" s="36"/>
      <c r="P359" s="38"/>
      <c r="Q359" s="38"/>
      <c r="R359" s="100"/>
      <c r="T359" s="8"/>
    </row>
    <row r="360" spans="2:20" ht="25.5" customHeight="1" thickBot="1">
      <c r="D360" s="104"/>
      <c r="E360" s="104"/>
      <c r="F360" s="104"/>
      <c r="G360" s="104"/>
      <c r="H360" s="102"/>
      <c r="I360" s="174" t="s">
        <v>1550</v>
      </c>
      <c r="J360" s="175"/>
      <c r="K360" s="154">
        <v>102589</v>
      </c>
      <c r="L360" s="37">
        <f>(K360*100)/10880900</f>
        <v>0.94283561102482327</v>
      </c>
      <c r="M360" s="103"/>
      <c r="O360" s="36"/>
      <c r="P360" s="38"/>
      <c r="Q360" s="38"/>
      <c r="R360" s="100"/>
      <c r="T360" s="8"/>
    </row>
    <row r="361" spans="2:20" ht="49.5" customHeight="1" thickBot="1">
      <c r="C361" s="105" t="s">
        <v>1482</v>
      </c>
      <c r="D361" s="104"/>
      <c r="E361" s="104"/>
      <c r="F361" s="104"/>
      <c r="G361" s="104"/>
      <c r="H361" s="102"/>
      <c r="I361" s="170" t="s">
        <v>35</v>
      </c>
      <c r="J361" s="171"/>
      <c r="K361" s="155">
        <f>(K359*100)/10888900</f>
        <v>30.93926370148499</v>
      </c>
      <c r="L361" s="101">
        <f>(K359*100)/10888900</f>
        <v>30.93926370148499</v>
      </c>
      <c r="M361" s="103" t="s">
        <v>1504</v>
      </c>
      <c r="O361" s="36"/>
      <c r="P361" s="38"/>
      <c r="Q361" s="38"/>
      <c r="R361" s="100"/>
      <c r="T361" s="8"/>
    </row>
    <row r="362" spans="2:20" ht="14.25" customHeight="1">
      <c r="D362" s="106"/>
      <c r="E362" s="107"/>
      <c r="H362" s="102"/>
      <c r="I362" s="172" t="s">
        <v>34</v>
      </c>
      <c r="J362" s="173"/>
      <c r="K362" s="173"/>
      <c r="L362" s="35"/>
      <c r="M362" s="37"/>
      <c r="O362" s="36"/>
      <c r="P362" s="13"/>
      <c r="Q362" s="13"/>
      <c r="R362" s="100"/>
      <c r="T362" s="8"/>
    </row>
    <row r="363" spans="2:20" ht="26.25" customHeight="1" thickBot="1">
      <c r="G363" s="102"/>
      <c r="I363" s="9"/>
      <c r="J363" s="9"/>
      <c r="K363" s="108"/>
      <c r="L363" s="37"/>
      <c r="M363" s="37"/>
      <c r="N363" s="36"/>
      <c r="O363" s="13"/>
      <c r="P363" s="13"/>
      <c r="Q363" s="36"/>
      <c r="T363" s="8"/>
    </row>
    <row r="364" spans="2:20" ht="38.25" customHeight="1">
      <c r="G364" s="102"/>
      <c r="H364" s="202" t="s">
        <v>33</v>
      </c>
      <c r="I364" s="203"/>
      <c r="J364" s="204"/>
      <c r="L364" s="37"/>
      <c r="M364" s="37"/>
      <c r="N364" s="36"/>
      <c r="O364" s="13"/>
      <c r="P364" s="13"/>
      <c r="Q364" s="36"/>
      <c r="T364" s="8"/>
    </row>
    <row r="365" spans="2:20" ht="25.5" customHeight="1">
      <c r="G365" s="102"/>
      <c r="H365" s="199" t="s">
        <v>32</v>
      </c>
      <c r="I365" s="200"/>
      <c r="J365" s="201"/>
      <c r="L365" s="37"/>
      <c r="M365" s="37"/>
      <c r="N365" s="36"/>
      <c r="O365" s="13"/>
      <c r="P365" s="13"/>
      <c r="Q365" s="36"/>
      <c r="T365" s="8"/>
    </row>
    <row r="366" spans="2:20" ht="12" customHeight="1" thickBot="1">
      <c r="G366" s="102"/>
      <c r="H366" s="197" t="s">
        <v>31</v>
      </c>
      <c r="I366" s="198"/>
      <c r="J366" s="109">
        <f>K352</f>
        <v>4342997.2969909972</v>
      </c>
      <c r="K366" s="110" t="str">
        <f>IF(K352=J366,"","revisar")</f>
        <v/>
      </c>
      <c r="L366" s="37"/>
      <c r="M366" s="37"/>
      <c r="N366" s="36"/>
      <c r="O366" s="13"/>
      <c r="P366" s="13"/>
      <c r="Q366" s="36"/>
      <c r="T366" s="8"/>
    </row>
    <row r="367" spans="2:20" ht="26.25" customHeight="1" thickBot="1">
      <c r="G367" s="102"/>
      <c r="I367" s="9"/>
      <c r="J367" s="9"/>
      <c r="K367" s="9"/>
      <c r="L367" s="37"/>
      <c r="M367" s="37"/>
      <c r="N367" s="36"/>
      <c r="O367" s="13"/>
      <c r="P367" s="13"/>
      <c r="Q367" s="36"/>
      <c r="T367" s="8"/>
    </row>
    <row r="368" spans="2:20" ht="27" customHeight="1" thickBot="1">
      <c r="F368" s="111" t="s">
        <v>1483</v>
      </c>
      <c r="G368" s="112" t="s">
        <v>1484</v>
      </c>
      <c r="H368" s="36"/>
      <c r="I368" s="113"/>
      <c r="J368" s="113"/>
      <c r="K368" s="108"/>
      <c r="L368" s="108"/>
      <c r="M368" s="37"/>
      <c r="N368" s="36"/>
      <c r="O368" s="13"/>
      <c r="P368" s="13"/>
      <c r="Q368" s="36"/>
      <c r="T368" s="8"/>
    </row>
    <row r="369" spans="3:20" ht="61.5" customHeight="1" thickBot="1">
      <c r="C369" s="185" t="s">
        <v>30</v>
      </c>
      <c r="D369" s="186"/>
      <c r="E369" s="187"/>
      <c r="F369" s="114" t="s">
        <v>28</v>
      </c>
      <c r="G369" s="115" t="s">
        <v>27</v>
      </c>
      <c r="H369" s="116" t="s">
        <v>29</v>
      </c>
      <c r="I369" s="117" t="s">
        <v>28</v>
      </c>
      <c r="J369" s="118" t="s">
        <v>27</v>
      </c>
      <c r="L369" s="108">
        <f>(J368*100)/3468741.84</f>
        <v>0</v>
      </c>
      <c r="M369" s="37"/>
      <c r="N369" s="36"/>
      <c r="O369" s="13"/>
      <c r="P369" s="13"/>
      <c r="Q369" s="36"/>
      <c r="T369" s="8"/>
    </row>
    <row r="370" spans="3:20" ht="36.75" customHeight="1">
      <c r="C370" s="18"/>
      <c r="D370" s="18"/>
      <c r="E370" s="18"/>
      <c r="F370" s="19"/>
      <c r="G370" s="20"/>
      <c r="H370" s="21" t="s">
        <v>1485</v>
      </c>
      <c r="I370" s="22">
        <f>J72</f>
        <v>240536.82</v>
      </c>
      <c r="J370" s="23">
        <f>I72</f>
        <v>240536.82</v>
      </c>
      <c r="L370" s="108"/>
      <c r="M370" s="37"/>
      <c r="N370" s="36"/>
      <c r="O370" s="13"/>
      <c r="P370" s="13"/>
      <c r="Q370" s="36"/>
      <c r="T370" s="8"/>
    </row>
    <row r="371" spans="3:20" ht="12.75" customHeight="1">
      <c r="C371" s="188" t="s">
        <v>26</v>
      </c>
      <c r="D371" s="189"/>
      <c r="E371" s="190"/>
      <c r="F371" s="119">
        <f>J62+J61+J60+J59+J58+J57+J55+J52+J50+J49+J48+J47+J46+J45+J44+J43+J42+J41+J40+J39+J37+J36+J35+J34+J31</f>
        <v>56040.758999999998</v>
      </c>
      <c r="G371" s="120">
        <f>I31+I33+I34+I35+I36+I37+I38+I39+I40+I41+I42+I43+I44+I45+I46+I47+I48+I49+I50+I52+I53+I54+I55+I56+I57+I58+I59+I60+I61+I62</f>
        <v>71185.669000000009</v>
      </c>
      <c r="H371" s="121" t="s">
        <v>25</v>
      </c>
      <c r="I371" s="17">
        <f>J3+J4+J5+J6+J7+J8+J9+J10+J11+J12+J13+J14+J15+J16+J17+J18+J19+J20+J21+J68+J73+J74+J76+J135+J154+J169+J170+J171+J172+J193+J194+J203+J204+J205+J209+J210+J211+J212+J216+J220+J238+J241+J243+J245+J246+J247+J248+J249+J250+J251+J252+J253+J255+J256+J257+J262+J263+J264+J266+J276+J283+J300+J311</f>
        <v>2574961.3499999992</v>
      </c>
      <c r="J371" s="122">
        <f>I3+I4+I5+I6+I7+I8+I9+I10+I11+I12+I13+I14+I15+I16+I17+I18+I19+I20+I21+I68+I73+I74+I76+I135+I154+I169+I170+I171+I172+I193+I194+I203+I204+I205+I209+I210+I211+I212+I216+I220+I238+I241+I243+I245+I246+I247+I248+I249+I250+I251+I252+I253+I255+I256+I257+I262+I263+I264+I266+I276+I283+I300+I311</f>
        <v>3226747.2000000007</v>
      </c>
      <c r="L371" s="37"/>
      <c r="M371" s="37"/>
      <c r="N371" s="36"/>
      <c r="O371" s="13"/>
      <c r="P371" s="13"/>
      <c r="Q371" s="36"/>
      <c r="T371" s="8"/>
    </row>
    <row r="372" spans="3:20" ht="15" customHeight="1">
      <c r="C372" s="176" t="s">
        <v>24</v>
      </c>
      <c r="D372" s="177"/>
      <c r="E372" s="178"/>
      <c r="F372" s="123">
        <f>J3+J5+J6+J8+J11+J23+J24+J25+J26+J27+J28+J29+J30+J32+J51+J63+J64+J65+J68+J69+J81</f>
        <v>32222.471183000001</v>
      </c>
      <c r="G372" s="124">
        <f>I3+I5+I6+I8+I11+I23+I24+I25+I26+I27+I28+I29+I30+I32+I51+I63+I64+I65+I68+I69+I81</f>
        <v>735240.47118300002</v>
      </c>
      <c r="H372" s="121" t="s">
        <v>23</v>
      </c>
      <c r="I372" s="17">
        <f>J25+J66+J69+J79+J81+J94+J98+J101+J102+J104+J107+J108+J117+J118+J119+J124+J125+J143+J148+J149+J150+J151+J155+J156+J174+J181+J227+J242+J270+J271+J277+J280+J282+J299+J305+J307+J308+J310+J312+J321+J327+J328+J331</f>
        <v>24023.734757999999</v>
      </c>
      <c r="J372" s="122">
        <f>I25+I66+I69+I79+I81+I94+I98+I101+I102+I104+I107+I108+I117+I118+I119+I124+I125+I143+I148+I149+I150+I151+I155+I156+I174+I181+I227+I242+I270+I271+I277+I280+I282+I299+I305+I307+I308+I310+I312+I321+I327+I328+I331</f>
        <v>26602.924757999997</v>
      </c>
      <c r="L372" s="37"/>
      <c r="M372" s="37"/>
      <c r="N372" s="36"/>
      <c r="O372" s="13"/>
      <c r="P372" s="13"/>
      <c r="Q372" s="36"/>
      <c r="T372" s="8"/>
    </row>
    <row r="373" spans="3:20" ht="15" customHeight="1">
      <c r="C373" s="176" t="s">
        <v>22</v>
      </c>
      <c r="D373" s="177"/>
      <c r="E373" s="178"/>
      <c r="F373" s="123">
        <f>J13</f>
        <v>60878</v>
      </c>
      <c r="G373" s="124">
        <f>I13</f>
        <v>60878</v>
      </c>
      <c r="H373" s="121" t="s">
        <v>21</v>
      </c>
      <c r="I373" s="17">
        <f>J22+J27+J63+J82+J95+J97+J105+J161+J185+J215+J225+J236+J259+J265+J268+J273+J275+J285+J288+J291+J293+J301+J303+J320+J329+J334+J346</f>
        <v>125882.76000000001</v>
      </c>
      <c r="J373" s="122">
        <f>I22+I27+I63+I82+I95+I97+I105+I161+I185+I215+I225+I236+I259+I265+I268+I273+I275+I285+I288+I291+I293+I301+I303+I320+I329+I334+I346+I349</f>
        <v>136604.98760000002</v>
      </c>
      <c r="L373" s="37"/>
      <c r="M373" s="37"/>
      <c r="N373" s="36"/>
      <c r="O373" s="13"/>
      <c r="P373" s="13"/>
      <c r="Q373" s="36"/>
      <c r="T373" s="8"/>
    </row>
    <row r="374" spans="3:20" ht="15" customHeight="1">
      <c r="C374" s="176" t="s">
        <v>20</v>
      </c>
      <c r="D374" s="177"/>
      <c r="E374" s="178"/>
      <c r="F374" s="123">
        <f>J4+J7+J9+J10+J66+J71</f>
        <v>7248.2920000000004</v>
      </c>
      <c r="G374" s="124">
        <f>I4+I7+I9+I10+I66+I71</f>
        <v>118804.06199999999</v>
      </c>
      <c r="H374" s="121" t="s">
        <v>19</v>
      </c>
      <c r="I374" s="17">
        <f>J23+J30+J40+J48+J55+J57+J59+J62+J83+J84+J88+J92+J115+J131+J153+J166+J167+J187+J199+J201+J208+J219+J226+J244+J267+J269+J274+J284+J289+J292+J295+J297+J325</f>
        <v>61053.943599999999</v>
      </c>
      <c r="J374" s="122">
        <f>I23+I30+I38+I40+I48+I53+I54+I55+I56+I57+I59+I62+I83+I84+I88+I92+I115+I131+I153+I166+I167+I187+I199+I201+I208+I219+I226+I244+I267+I269+I274+I284+I289+I290+I292+I295+I297+I325</f>
        <v>72147.563600000009</v>
      </c>
      <c r="L374" s="37"/>
      <c r="M374" s="37"/>
      <c r="N374" s="36"/>
      <c r="O374" s="13"/>
      <c r="P374" s="13"/>
      <c r="Q374" s="36"/>
      <c r="T374" s="8"/>
    </row>
    <row r="375" spans="3:20" ht="15" customHeight="1">
      <c r="C375" s="176" t="s">
        <v>18</v>
      </c>
      <c r="D375" s="177"/>
      <c r="E375" s="178"/>
      <c r="F375" s="123">
        <f>J16+J17+J18</f>
        <v>64649.399999999994</v>
      </c>
      <c r="G375" s="125">
        <f>I16+I17+I18</f>
        <v>6315</v>
      </c>
      <c r="H375" s="121" t="s">
        <v>17</v>
      </c>
      <c r="I375" s="17">
        <f>J90+J109+J144+J198++J278+J279+J281+J294+J296+J302+J306+J319+J332+J335+J338+I339+J341+J342+J343+J345+J348+J350+J351</f>
        <v>57404.05515</v>
      </c>
      <c r="J375" s="122">
        <f>I90+I109+I144+I198+I278+I279+I281+I294+I296+I302+I306+I319+I332+I335+I338+I339+I341+I342+I343+I345+I348+I350+I351</f>
        <v>57404.05515</v>
      </c>
      <c r="L375" s="37"/>
      <c r="M375" s="37"/>
      <c r="N375" s="36"/>
      <c r="O375" s="13"/>
      <c r="P375" s="13"/>
      <c r="Q375" s="36"/>
      <c r="T375" s="8"/>
    </row>
    <row r="376" spans="3:20" ht="15" customHeight="1">
      <c r="C376" s="176" t="s">
        <v>16</v>
      </c>
      <c r="D376" s="177"/>
      <c r="E376" s="178"/>
      <c r="F376" s="123">
        <f>J148</f>
        <v>1837.55</v>
      </c>
      <c r="G376" s="124">
        <f>I148</f>
        <v>1837.55</v>
      </c>
      <c r="H376" s="121" t="s">
        <v>15</v>
      </c>
      <c r="I376" s="17">
        <f>J29+J31+J65+J71+J75+J77+J80+J89+J120+J122+J123+J128+J129+J130+J132+J133+J134+J136+J138+J146+J147+J157+J158+J159+J160+J165+J168+J176+J177+J183+J184+J188+J189+J190+J191+J202+J231+J233+J235+J240+J304+J316+J337</f>
        <v>298492.78700000001</v>
      </c>
      <c r="J376" s="122">
        <f>I29+I31+I65+I71+I75+I77+I80+I89+I120+I122+I123+I128+I129+I130+I132+I133+I134+I136+I138+I146+I147+I157+I158+I159+I160+I165+I168+I176+I177+I183+I184+I188+I189+I190+I191+I202+I231+I233+I235+I240+I304+I316+I337</f>
        <v>314540.61499999999</v>
      </c>
      <c r="L376" s="37"/>
      <c r="M376" s="37"/>
      <c r="N376" s="36"/>
      <c r="O376" s="13"/>
      <c r="P376" s="13"/>
      <c r="Q376" s="36"/>
      <c r="T376" s="8"/>
    </row>
    <row r="377" spans="3:20" ht="15" customHeight="1">
      <c r="C377" s="176" t="s">
        <v>14</v>
      </c>
      <c r="D377" s="177"/>
      <c r="E377" s="178"/>
      <c r="F377" s="123">
        <f>J14+J15+J20+J21+J77+J147</f>
        <v>334805.05000000005</v>
      </c>
      <c r="G377" s="125">
        <f>I14+I15+I20+I21+I77+I147</f>
        <v>227180.45</v>
      </c>
      <c r="H377" s="121" t="s">
        <v>13</v>
      </c>
      <c r="I377" s="17">
        <f>J24+J32+J33+J70+J139+J141+J145+J152+J162+J163+J164+J173+J175+J178+J179+J180+J182+J192+J200+J206+J213+J218+J232+J234+J309+J313+J314+J317+J318+J324+J326+J336+J347</f>
        <v>28354.458499999997</v>
      </c>
      <c r="J377" s="122">
        <f>I24+I32+I33+I70+I139+I141+I145+I152+I162+I163+I164+I173+I175+I178+I179+I180+I182+I192+I200+I206+I213+I218+I232+I234+I309+I313+I314+I317+I318+I324+I326+I336+I347</f>
        <v>38418.844499999992</v>
      </c>
      <c r="L377" s="37"/>
      <c r="M377" s="37"/>
      <c r="N377" s="36"/>
      <c r="O377" s="13"/>
      <c r="P377" s="13"/>
      <c r="Q377" s="36"/>
      <c r="T377" s="8"/>
    </row>
    <row r="378" spans="3:20" ht="15" customHeight="1">
      <c r="C378" s="176" t="s">
        <v>12</v>
      </c>
      <c r="D378" s="177"/>
      <c r="E378" s="178"/>
      <c r="F378" s="126">
        <f>J22+J67+J93+J146+J330</f>
        <v>170145.66</v>
      </c>
      <c r="G378" s="125">
        <f>I22+I67+I93+I146+I330</f>
        <v>170145.66</v>
      </c>
      <c r="H378" s="121" t="s">
        <v>11</v>
      </c>
      <c r="I378" s="17">
        <f>J26+J36+J37+J39+J41+J42+J43+J45+J46+J47+J49+J50+J58+J60+J61+J67+J87+J93+J96+J99+J137+J140+J207+J229+J261+J330+J340</f>
        <v>25844.428</v>
      </c>
      <c r="J378" s="122">
        <f>I26+I36+I37+I39+I41+I42+I43+I45+I46+I47+I49+I50+I58+I60+I61+I67+I87+I93+I96+I99+I137+I140+I207+I229+I261+I330+I340</f>
        <v>25844.428</v>
      </c>
      <c r="L378" s="37"/>
      <c r="M378" s="37"/>
      <c r="N378" s="36"/>
      <c r="O378" s="13"/>
      <c r="P378" s="13"/>
      <c r="Q378" s="36"/>
      <c r="T378" s="8"/>
    </row>
    <row r="379" spans="3:20" ht="15" customHeight="1">
      <c r="C379" s="127" t="s">
        <v>10</v>
      </c>
      <c r="D379" s="128"/>
      <c r="E379" s="129"/>
      <c r="F379" s="123">
        <f>J316</f>
        <v>19013.439999999999</v>
      </c>
      <c r="G379" s="124">
        <f>I316</f>
        <v>19013.439999999999</v>
      </c>
      <c r="H379" s="121" t="s">
        <v>9</v>
      </c>
      <c r="I379" s="17">
        <f>J51+J64+J78+J86+J91+J100+J103+J106+J110+J111+J112+J113+J114+J116+J121+J142+J195+J197+J239+J254+J315+J333+J344</f>
        <v>7910.3611830000018</v>
      </c>
      <c r="J379" s="122">
        <f>I51+I64+I78+I86+I91+I100+I103+I106+I110+I111+I112+I113+I114+I116+I121+I142+I195+I197+I239+I254+I315+I333+I344</f>
        <v>10932.971183000001</v>
      </c>
      <c r="L379" s="37"/>
      <c r="M379" s="37"/>
      <c r="N379" s="36"/>
      <c r="O379" s="13"/>
      <c r="P379" s="13"/>
      <c r="Q379" s="36"/>
      <c r="T379" s="8"/>
    </row>
    <row r="380" spans="3:20" ht="15" customHeight="1" thickBot="1">
      <c r="C380" s="179" t="s">
        <v>8</v>
      </c>
      <c r="D380" s="180"/>
      <c r="E380" s="180"/>
      <c r="F380" s="123">
        <f>J80</f>
        <v>47433</v>
      </c>
      <c r="G380" s="124">
        <f>I80</f>
        <v>47433</v>
      </c>
      <c r="H380" s="130" t="s">
        <v>1517</v>
      </c>
      <c r="I380" s="131">
        <f>J28+J34+J35+J44+J52+J85+J126+J127+J186+J196+J214+J217+J221+J222+J223+J224+J228+J230+J237+J258+J260+J272+J286+J287+J298+J322+J323</f>
        <v>27069.787000000008</v>
      </c>
      <c r="J380" s="132">
        <f>I28+I34+I35+I44+I52+I85+I126+I127+I186+I196+I214+I217+I221+I222+I223+I224+I228+I230+I237+I258+I260+I272+I286+I287+I298+I322+I323</f>
        <v>27257.884000000005</v>
      </c>
      <c r="L380" s="37"/>
      <c r="M380" s="37"/>
      <c r="N380" s="36"/>
      <c r="O380" s="13"/>
      <c r="P380" s="13"/>
      <c r="Q380" s="36"/>
      <c r="T380" s="8"/>
    </row>
    <row r="381" spans="3:20" ht="15.75" customHeight="1" thickBot="1">
      <c r="C381" s="179" t="s">
        <v>7</v>
      </c>
      <c r="D381" s="180"/>
      <c r="E381" s="180"/>
      <c r="F381" s="133">
        <f>J85</f>
        <v>5372</v>
      </c>
      <c r="G381" s="134">
        <f>I85</f>
        <v>5372</v>
      </c>
      <c r="H381" s="135" t="s">
        <v>0</v>
      </c>
      <c r="I381" s="136">
        <f>I370+I371+I372+I373+I374+I375+I376+I377+I378+I379+I380</f>
        <v>3471534.4851909983</v>
      </c>
      <c r="J381" s="136">
        <f>J370+J371+J372+J373+J374+J375+J376+J377+J378+J379+J380</f>
        <v>4177038.2937910003</v>
      </c>
      <c r="L381" s="37"/>
      <c r="M381" s="37"/>
      <c r="N381" s="36"/>
      <c r="O381" s="13"/>
      <c r="P381" s="13"/>
      <c r="Q381" s="36"/>
      <c r="T381" s="8"/>
    </row>
    <row r="382" spans="3:20">
      <c r="C382" s="176" t="s">
        <v>6</v>
      </c>
      <c r="D382" s="177"/>
      <c r="E382" s="178"/>
      <c r="F382" s="123">
        <f>J150+J149</f>
        <v>158.49700000000001</v>
      </c>
      <c r="G382" s="134">
        <f>I149+I150</f>
        <v>158.49700000000001</v>
      </c>
      <c r="I382" s="8" t="str">
        <f>IF(J352=I381,"","revisar")</f>
        <v/>
      </c>
      <c r="L382" s="37"/>
      <c r="M382" s="37"/>
      <c r="N382" s="36"/>
      <c r="O382" s="13"/>
      <c r="P382" s="13"/>
      <c r="Q382" s="36"/>
      <c r="T382" s="8"/>
    </row>
    <row r="383" spans="3:20" ht="15" customHeight="1">
      <c r="C383" s="176" t="s">
        <v>5</v>
      </c>
      <c r="D383" s="177"/>
      <c r="E383" s="178"/>
      <c r="F383" s="123">
        <f>J151</f>
        <v>38.28</v>
      </c>
      <c r="G383" s="134">
        <f>I151</f>
        <v>38.28</v>
      </c>
      <c r="I383" s="137" t="str">
        <f>IF(J352=I381,"","revisar")</f>
        <v/>
      </c>
      <c r="J383" s="137"/>
      <c r="K383" s="138"/>
      <c r="L383" s="138"/>
      <c r="M383" s="138"/>
      <c r="N383" s="36"/>
      <c r="O383" s="13"/>
      <c r="P383" s="13"/>
      <c r="Q383" s="36"/>
      <c r="T383" s="8"/>
    </row>
    <row r="384" spans="3:20" ht="15" customHeight="1">
      <c r="C384" s="215" t="s">
        <v>4</v>
      </c>
      <c r="D384" s="216"/>
      <c r="E384" s="216"/>
      <c r="F384" s="123">
        <f>J96</f>
        <v>2673</v>
      </c>
      <c r="G384" s="134">
        <f>I96</f>
        <v>2673</v>
      </c>
      <c r="I384" s="36"/>
      <c r="J384" s="102"/>
      <c r="K384" s="138"/>
      <c r="L384" s="138"/>
      <c r="M384" s="138"/>
      <c r="N384" s="36"/>
      <c r="O384" s="13"/>
      <c r="P384" s="13"/>
      <c r="Q384" s="36"/>
      <c r="T384" s="8"/>
    </row>
    <row r="385" spans="3:20" ht="15" customHeight="1">
      <c r="C385" s="176" t="s">
        <v>3</v>
      </c>
      <c r="D385" s="177"/>
      <c r="E385" s="178"/>
      <c r="F385" s="123">
        <f>J83+J84+J88+J92+J97+J109+J138+J139+J143+J144+J152+J166+J167+J173+J199+J201+J203+J204+J205+J206+J209+J210+J212+J216+J217+J220+J221+J222+J226+J230+J245+J246+J247+J248+J249+J250+J251+J252+J253+J255+J256+J262+J267+J268+J269+J273+J274+J276+J278+J279+J281+J285+J286+J288+J291+J294+J295+J301+J302+J306+J310+J319+J322+J323+J325+J331+J332+J334+J335+J336+J338+J339+J342+J345+J346+J347+J348+J349+J351</f>
        <v>46918.797758000008</v>
      </c>
      <c r="G385" s="139">
        <f>I83+I84+I88+I92+I97+I109+I138+I139+I143+I144+I152+I166+I167+I173+I199+I201+I203+I204+I205+I206+I209+I210+I212+I216+I217+I220+I221+I222+I226+I230+I245+I246+I247+I248+I249+I250+I251+I252+I253+I255+I256+I262+I267+I268+I269+I273+I274+I276+I278+I279+I281+I285+I286+I288+I291+I294+I295+I301+I302+I306+I310+I319+I322+I323+I325+I331+I332+I334+I335+I336+I338+I339+I342+I345+I346+I347+I348+I349+I351</f>
        <v>55322.353557999995</v>
      </c>
      <c r="I385" s="36"/>
      <c r="J385" s="102"/>
      <c r="K385" s="138"/>
      <c r="L385" s="138"/>
      <c r="M385" s="138"/>
      <c r="N385" s="36"/>
      <c r="O385" s="13"/>
      <c r="P385" s="13"/>
      <c r="Q385" s="36"/>
      <c r="T385" s="8"/>
    </row>
    <row r="386" spans="3:20" ht="15.75" customHeight="1">
      <c r="C386" s="176" t="s">
        <v>2</v>
      </c>
      <c r="D386" s="177"/>
      <c r="E386" s="178"/>
      <c r="F386" s="126">
        <f>J73+J74+J75+J76+J78+J79+J82+J86+J87+J89+J91+J94+J95+J98+J99+J100+J101+J102+J103+J104+J105+J106+J107+J108+J110+J111+J112+J113+J114+J115+J116+J117+J118+J119+J120+J121+J122+J123+J124+J125+J126+J127+J128+J129+J130+J131+J132+J133+J134+J135+J136+J137+J140+J141+J142+J145+J153+J154+J155+J156+J157+J158+J159+J160+J161+J162+J163+J164+J165+J168+J169+J170+J171+J172+J174+J175+J176+J177+J178+J179+J180+J181+J182+J183+J184+J185+J186+J187+J188+J189+J190+J191+J192+J193+J194+J195+J196+J197+J198+J200+J202+J207+J208+J211+J213+J214+J215+J218+J219+J223+J224+J225+J227+J228+J229+J231+J232+J233+J234+J235+J236+J237+J238+J239+J240+J241+J242+J243+J244+J254+J257+J258+J259+J260+J261+J263+J264+J265+J266+J270+J271+J272+J275+J277+J280+J282+J283+J284+J287+J289+J290+J292+J293+J296+J297+J298+J299+J303+J300+J304+J305+J307+J308+J309+J311+J312+J313+J314+J315+J317+J318+J320+J321+J324+J326+J327+J328+J329+J333+J337+J340+J341+J343+J344+J350</f>
        <v>30560.018250000008</v>
      </c>
      <c r="G386" s="140">
        <f>I73+I74+I75+I76+I78+I79+I82+I86+I87+I89+I91+I94+I95+I98+I99+I100+I101+I102+I103+I104+I105+I106+I107+I108+I110+I111+I112+I113+I114+I115+I116+I117+I118+I119+I120+I121+I122+I123+I124+I125+I126+I127+I128+I129+I130+I131+I132+I133+I134+I135+I136+I137+I140+I141+I142+I145+I153+I154+I155+I156+I157+I158+I159+I160+I161+I162+I163+I164+I165+I168+I169+I170+I171+I172+I174+I175+I176+I177+I178+I179+I180+I181+I182+I183+I184+I185+I186+I187+I188+I189+I191+I190+I192+I193+I194+I195+I196+I197+I198+I200+I202+I207+I208+I211+I213+I214+I215+I218+I219+I223+I224+I225+I227+I228+I229+I231+I232+I233+I234+I235+I236+I237+I238+I239+I240+I241+I242+I243+I244+I254+I257+I258+I259+I260+I261+I263+I264+I265+I266+I270+I271+I272+I275+I277+I280+I282+I283+I284+I287+I289+I290+I292+I293+I296+I297+I298+I299+I300+I303+I304+I305+I307+I308+I309+I311+I312+I313+I314+I315+I317+I318+I320+I321+I324+I326+I327+I328+I329+I333+I337+I340+I341+I343+I344+I350</f>
        <v>63900.591049999988</v>
      </c>
      <c r="I386" s="36"/>
      <c r="J386" s="102"/>
      <c r="K386" s="138"/>
      <c r="L386" s="138"/>
      <c r="M386" s="138"/>
      <c r="N386" s="36"/>
      <c r="O386" s="13"/>
      <c r="P386" s="13"/>
      <c r="Q386" s="36"/>
      <c r="T386" s="8"/>
    </row>
    <row r="387" spans="3:20" ht="19.5" customHeight="1" thickBot="1">
      <c r="C387" s="220" t="s">
        <v>1</v>
      </c>
      <c r="D387" s="221"/>
      <c r="E387" s="222"/>
      <c r="F387" s="141">
        <f>J12+J19+J70+J72+J90</f>
        <v>2591540.27</v>
      </c>
      <c r="G387" s="142">
        <f>I12+I19+I70+I72+I90</f>
        <v>2591540.27</v>
      </c>
      <c r="K387" s="138"/>
      <c r="L387" s="138"/>
      <c r="M387" s="138"/>
      <c r="N387" s="8"/>
      <c r="O387" s="13"/>
      <c r="P387" s="13"/>
      <c r="Q387" s="8"/>
      <c r="T387" s="8"/>
    </row>
    <row r="388" spans="3:20" ht="19.5" customHeight="1" thickBot="1">
      <c r="C388" s="217" t="s">
        <v>0</v>
      </c>
      <c r="D388" s="218"/>
      <c r="E388" s="219"/>
      <c r="F388" s="143">
        <f>SUM(F371:F387)</f>
        <v>3471534.4851909997</v>
      </c>
      <c r="G388" s="144">
        <f>G371+G372+G373+G374+G375+G376+G377+G378+G379+G380+G381+G382+G383+G384+G385+G386+G387</f>
        <v>4177038.2937909998</v>
      </c>
      <c r="K388" s="138"/>
      <c r="L388" s="138"/>
      <c r="M388" s="138"/>
      <c r="N388" s="8"/>
      <c r="O388" s="13"/>
      <c r="P388" s="13"/>
      <c r="Q388" s="8"/>
      <c r="T388" s="8"/>
    </row>
    <row r="389" spans="3:20" ht="19.5" customHeight="1">
      <c r="F389" s="145"/>
      <c r="G389" s="137"/>
      <c r="N389" s="8"/>
      <c r="O389" s="37"/>
      <c r="P389" s="37"/>
      <c r="Q389" s="8"/>
      <c r="T389" s="8"/>
    </row>
    <row r="390" spans="3:20" ht="24.75" customHeight="1">
      <c r="N390" s="8"/>
      <c r="O390" s="37"/>
      <c r="P390" s="37"/>
      <c r="Q390" s="8"/>
      <c r="T390" s="8"/>
    </row>
    <row r="391" spans="3:20" ht="24.75" customHeight="1">
      <c r="F391" s="9"/>
      <c r="N391" s="8"/>
      <c r="O391" s="37"/>
      <c r="P391" s="37"/>
      <c r="Q391" s="8"/>
      <c r="T391" s="8"/>
    </row>
    <row r="392" spans="3:20">
      <c r="N392" s="8"/>
      <c r="O392" s="37"/>
      <c r="P392" s="37"/>
      <c r="Q392" s="8"/>
      <c r="T392" s="8"/>
    </row>
    <row r="393" spans="3:20">
      <c r="C393" s="35"/>
      <c r="D393" s="37"/>
      <c r="E393" s="35"/>
      <c r="F393" s="35"/>
    </row>
    <row r="394" spans="3:20">
      <c r="C394" s="35"/>
      <c r="D394" s="37"/>
      <c r="E394" s="35"/>
      <c r="F394" s="35"/>
    </row>
    <row r="396" spans="3:20">
      <c r="C396" s="35"/>
      <c r="D396" s="37"/>
      <c r="E396" s="35"/>
      <c r="F396" s="35"/>
    </row>
  </sheetData>
  <sheetProtection sort="0" autoFilter="0" pivotTables="0"/>
  <autoFilter ref="A2:T366" xr:uid="{00000000-0009-0000-0000-000000000000}"/>
  <mergeCells count="36">
    <mergeCell ref="C384:E384"/>
    <mergeCell ref="C388:E388"/>
    <mergeCell ref="C387:E387"/>
    <mergeCell ref="C386:E386"/>
    <mergeCell ref="C383:E383"/>
    <mergeCell ref="C385:E385"/>
    <mergeCell ref="C382:E382"/>
    <mergeCell ref="C378:E378"/>
    <mergeCell ref="C377:E377"/>
    <mergeCell ref="C376:E376"/>
    <mergeCell ref="C375:E375"/>
    <mergeCell ref="H366:I366"/>
    <mergeCell ref="H365:J365"/>
    <mergeCell ref="H364:J364"/>
    <mergeCell ref="X24:X25"/>
    <mergeCell ref="I356:K356"/>
    <mergeCell ref="I358:J358"/>
    <mergeCell ref="I359:J359"/>
    <mergeCell ref="I357:J357"/>
    <mergeCell ref="C373:E373"/>
    <mergeCell ref="C380:E380"/>
    <mergeCell ref="C381:E381"/>
    <mergeCell ref="C355:F355"/>
    <mergeCell ref="C359:F359"/>
    <mergeCell ref="C369:E369"/>
    <mergeCell ref="C371:E371"/>
    <mergeCell ref="C372:E372"/>
    <mergeCell ref="C374:E374"/>
    <mergeCell ref="C356:F356"/>
    <mergeCell ref="C358:F358"/>
    <mergeCell ref="V20:V21"/>
    <mergeCell ref="I355:K355"/>
    <mergeCell ref="C357:F357"/>
    <mergeCell ref="I361:J361"/>
    <mergeCell ref="I362:K362"/>
    <mergeCell ref="I360:J360"/>
  </mergeCells>
  <phoneticPr fontId="13" type="noConversion"/>
  <pageMargins left="0.23622047244094491" right="0.70866141732283472" top="0.31496062992125984" bottom="0.74803149606299213" header="0.31496062992125984" footer="0.31496062992125984"/>
  <pageSetup scale="80" orientation="landscape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SIGAP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Deyssi Jeannette Rodriguez Martinez</dc:creator>
  <cp:lastModifiedBy>Andrea Yat</cp:lastModifiedBy>
  <cp:lastPrinted>2019-10-14T17:33:18Z</cp:lastPrinted>
  <dcterms:created xsi:type="dcterms:W3CDTF">2015-12-10T22:22:19Z</dcterms:created>
  <dcterms:modified xsi:type="dcterms:W3CDTF">2021-01-13T17:12:22Z</dcterms:modified>
</cp:coreProperties>
</file>