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a a Entregar\"/>
    </mc:Choice>
  </mc:AlternateContent>
  <xr:revisionPtr revIDLastSave="0" documentId="13_ncr:1_{2342E45F-6015-4334-857C-136CA2FA5904}" xr6:coauthVersionLast="44" xr6:coauthVersionMax="44" xr10:uidLastSave="{00000000-0000-0000-0000-000000000000}"/>
  <bookViews>
    <workbookView xWindow="-120" yWindow="-120" windowWidth="25440" windowHeight="15390" activeTab="5" xr2:uid="{00000000-000D-0000-FFFF-FFFF00000000}"/>
  </bookViews>
  <sheets>
    <sheet name="Proteccion y control" sheetId="1" r:id="rId1"/>
    <sheet name="Manejo de RRNN" sheetId="2" r:id="rId2"/>
    <sheet name="Ordenamiento ter." sheetId="13" r:id="rId3"/>
    <sheet name="Uso Publico" sheetId="5" r:id="rId4"/>
    <sheet name="Cronograma General" sheetId="14" r:id="rId5"/>
    <sheet name="Presupuesto Ideal 2017" sheetId="12" r:id="rId6"/>
  </sheets>
  <definedNames>
    <definedName name="_xlnm.Print_Area" localSheetId="1">'Manejo de RRNN'!$A$1:$Y$14</definedName>
    <definedName name="_xlnm.Print_Area" localSheetId="3">'Uso Publico'!$A$1:$Y$14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5" i="5" l="1"/>
  <c r="Y28" i="1"/>
  <c r="Y20" i="1"/>
  <c r="X29" i="1"/>
  <c r="X20" i="1"/>
  <c r="T20" i="1"/>
  <c r="Y25" i="5"/>
  <c r="T37" i="5"/>
  <c r="V37" i="5"/>
  <c r="T29" i="1" l="1"/>
  <c r="V20" i="1"/>
  <c r="Y24" i="5"/>
  <c r="Y23" i="5"/>
  <c r="Y13" i="13"/>
  <c r="Y23" i="2"/>
  <c r="Y14" i="2"/>
  <c r="Y27" i="1"/>
  <c r="Y26" i="1"/>
  <c r="X28" i="1"/>
  <c r="Y19" i="1"/>
  <c r="Y15" i="1"/>
  <c r="J40" i="14" l="1"/>
  <c r="I40" i="14"/>
  <c r="H40" i="14"/>
  <c r="J49" i="14"/>
  <c r="J2" i="14" s="1"/>
  <c r="H49" i="14"/>
  <c r="K34" i="14"/>
  <c r="J50" i="14"/>
  <c r="H50" i="14"/>
  <c r="H38" i="14"/>
  <c r="J33" i="14"/>
  <c r="J32" i="14" s="1"/>
  <c r="J28" i="14"/>
  <c r="J22" i="14"/>
  <c r="J23" i="14"/>
  <c r="J5" i="14"/>
  <c r="D30" i="14"/>
  <c r="D35" i="14" s="1"/>
  <c r="D39" i="14" s="1"/>
  <c r="I51" i="14"/>
  <c r="G51" i="14"/>
  <c r="G49" i="14" s="1"/>
  <c r="I39" i="14"/>
  <c r="H39" i="14"/>
  <c r="G39" i="14"/>
  <c r="G37" i="14"/>
  <c r="I35" i="14"/>
  <c r="I33" i="14" s="1"/>
  <c r="H35" i="14"/>
  <c r="G35" i="14"/>
  <c r="G33" i="14" s="1"/>
  <c r="G32" i="14" s="1"/>
  <c r="I30" i="14"/>
  <c r="I28" i="14" s="1"/>
  <c r="H30" i="14"/>
  <c r="H28" i="14" s="1"/>
  <c r="G30" i="14"/>
  <c r="G28" i="14" s="1"/>
  <c r="I25" i="14"/>
  <c r="I23" i="14" s="1"/>
  <c r="H25" i="14"/>
  <c r="G25" i="14"/>
  <c r="I20" i="14"/>
  <c r="K20" i="14" s="1"/>
  <c r="H20" i="14"/>
  <c r="G20" i="14"/>
  <c r="I18" i="14"/>
  <c r="I16" i="14" s="1"/>
  <c r="H18" i="14"/>
  <c r="G18" i="14"/>
  <c r="G16" i="14" s="1"/>
  <c r="I15" i="14"/>
  <c r="K15" i="14" s="1"/>
  <c r="H15" i="14"/>
  <c r="I13" i="14"/>
  <c r="K13" i="14" s="1"/>
  <c r="H13" i="14"/>
  <c r="Y18" i="1"/>
  <c r="Y17" i="1"/>
  <c r="H12" i="14"/>
  <c r="I11" i="14"/>
  <c r="I10" i="14" s="1"/>
  <c r="H11" i="14"/>
  <c r="H10" i="14" s="1"/>
  <c r="G11" i="14"/>
  <c r="G10" i="14" s="1"/>
  <c r="I9" i="14"/>
  <c r="H9" i="14"/>
  <c r="I6" i="14"/>
  <c r="H6" i="14"/>
  <c r="I7" i="14"/>
  <c r="H7" i="14"/>
  <c r="H5" i="14" s="1"/>
  <c r="D41" i="14" l="1"/>
  <c r="D51" i="14"/>
  <c r="I22" i="14"/>
  <c r="K22" i="14" s="1"/>
  <c r="G50" i="14"/>
  <c r="K6" i="14"/>
  <c r="K9" i="14"/>
  <c r="H23" i="14"/>
  <c r="H22" i="14" s="1"/>
  <c r="K35" i="14"/>
  <c r="K39" i="14"/>
  <c r="K51" i="14"/>
  <c r="K49" i="14" s="1"/>
  <c r="H36" i="14"/>
  <c r="K25" i="14"/>
  <c r="K23" i="14" s="1"/>
  <c r="G23" i="14"/>
  <c r="G22" i="14" s="1"/>
  <c r="H33" i="14"/>
  <c r="I36" i="14"/>
  <c r="I50" i="14"/>
  <c r="K50" i="14" s="1"/>
  <c r="I49" i="14"/>
  <c r="K18" i="14"/>
  <c r="K11" i="14"/>
  <c r="K7" i="14"/>
  <c r="K5" i="14" s="1"/>
  <c r="I5" i="14"/>
  <c r="G2" i="14"/>
  <c r="X25" i="5"/>
  <c r="Y36" i="5"/>
  <c r="Y13" i="5"/>
  <c r="G6" i="14"/>
  <c r="G7" i="14"/>
  <c r="G5" i="14" s="1"/>
  <c r="V29" i="1"/>
  <c r="D9" i="12"/>
  <c r="B9" i="12"/>
  <c r="D8" i="12"/>
  <c r="V24" i="2"/>
  <c r="X24" i="2"/>
  <c r="T24" i="2"/>
  <c r="Y15" i="2"/>
  <c r="Y24" i="2" s="1"/>
  <c r="T15" i="2"/>
  <c r="B8" i="12"/>
  <c r="Y14" i="13"/>
  <c r="C9" i="12" s="1"/>
  <c r="T28" i="1"/>
  <c r="V28" i="1"/>
  <c r="V25" i="5"/>
  <c r="G41" i="14" s="1"/>
  <c r="G40" i="14" s="1"/>
  <c r="K40" i="14" s="1"/>
  <c r="Y29" i="1" l="1"/>
  <c r="E7" i="12"/>
  <c r="D11" i="12"/>
  <c r="D13" i="12" s="1"/>
  <c r="X37" i="5"/>
  <c r="B10" i="12" s="1"/>
  <c r="H41" i="14"/>
  <c r="Y37" i="5"/>
  <c r="B11" i="12"/>
  <c r="B13" i="12" s="1"/>
  <c r="G38" i="14"/>
  <c r="J38" i="14"/>
  <c r="H29" i="14"/>
  <c r="K19" i="14"/>
  <c r="I19" i="14"/>
  <c r="H19" i="14"/>
  <c r="H14" i="14"/>
  <c r="K12" i="14"/>
  <c r="I12" i="14"/>
  <c r="E9" i="12"/>
  <c r="E8" i="12"/>
  <c r="I14" i="14"/>
  <c r="H16" i="14"/>
  <c r="K16" i="14" s="1"/>
  <c r="I8" i="14"/>
  <c r="H32" i="14" l="1"/>
  <c r="H2" i="14" s="1"/>
  <c r="K38" i="14"/>
  <c r="G36" i="14"/>
  <c r="J37" i="14"/>
  <c r="J36" i="14"/>
  <c r="K14" i="14"/>
  <c r="G29" i="14"/>
  <c r="G19" i="14"/>
  <c r="I24" i="14"/>
  <c r="K24" i="14"/>
  <c r="K8" i="14"/>
  <c r="H8" i="14"/>
  <c r="K10" i="14"/>
  <c r="K36" i="14" l="1"/>
  <c r="H24" i="14"/>
  <c r="I29" i="14"/>
  <c r="K30" i="14"/>
  <c r="G24" i="14"/>
  <c r="K29" i="14" l="1"/>
  <c r="K28" i="14"/>
  <c r="C10" i="12"/>
  <c r="I41" i="14"/>
  <c r="K41" i="14" s="1"/>
  <c r="I32" i="14"/>
  <c r="K32" i="14" s="1"/>
  <c r="I2" i="14" l="1"/>
  <c r="K2" i="14" s="1"/>
  <c r="C11" i="12"/>
  <c r="C13" i="12" s="1"/>
  <c r="E10" i="12"/>
  <c r="E11" i="12" s="1"/>
</calcChain>
</file>

<file path=xl/sharedStrings.xml><?xml version="1.0" encoding="utf-8"?>
<sst xmlns="http://schemas.openxmlformats.org/spreadsheetml/2006/main" count="523" uniqueCount="192">
  <si>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</si>
  <si>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</si>
  <si>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</si>
  <si>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</si>
  <si>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</si>
  <si>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</si>
  <si>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</si>
  <si>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</si>
  <si>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</si>
  <si>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</si>
  <si>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</si>
  <si>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</si>
  <si>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</si>
  <si>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</si>
  <si>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</si>
  <si>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</si>
  <si>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CONSEJO NACIONAL DE AREA PROTEGIDAS -CONAP-</t>
  </si>
  <si>
    <t>Meses</t>
  </si>
  <si>
    <t>Monto</t>
  </si>
  <si>
    <t>CONSEJO NACIONAL DE AREAS PROTEGIDAS -CONAP-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</si>
  <si>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</si>
  <si>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</si>
  <si>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</si>
  <si>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</si>
  <si>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</si>
  <si>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Código</t>
  </si>
  <si>
    <t>Área Protegida</t>
  </si>
  <si>
    <t>CONAP</t>
  </si>
  <si>
    <t>X</t>
  </si>
  <si>
    <t>Uso Público</t>
  </si>
  <si>
    <t>1. Línea de acción: Conservación del área protegida y su biodiversidad.</t>
  </si>
  <si>
    <t>Conservación del Área Protegida y su Biodiversidad</t>
  </si>
  <si>
    <t>2. Línea de acción: Conservación del área protegida y su biodiversidad</t>
  </si>
  <si>
    <t>Area Protegida</t>
  </si>
  <si>
    <t>RUBROS</t>
  </si>
  <si>
    <t>COSTO/ UNIDAD/Q.</t>
  </si>
  <si>
    <t>Verifica-dores</t>
  </si>
  <si>
    <t>Respon-sable</t>
  </si>
  <si>
    <t xml:space="preserve">Código </t>
  </si>
  <si>
    <t xml:space="preserve">PROGRAMA </t>
  </si>
  <si>
    <t>total (Q)</t>
  </si>
  <si>
    <t>Protección y Control</t>
  </si>
  <si>
    <t>Manejo de Recursos</t>
  </si>
  <si>
    <t>Resultado Esperado 2,016</t>
  </si>
  <si>
    <r>
      <t xml:space="preserve">4. Sub programas: </t>
    </r>
    <r>
      <rPr>
        <b/>
        <u/>
        <sz val="10"/>
        <rFont val="Arial"/>
        <family val="2"/>
      </rPr>
      <t>Prevención</t>
    </r>
  </si>
  <si>
    <t>Municipalidad, CONAP</t>
  </si>
  <si>
    <t>2. Programa: Conservación de Recursos Naturales</t>
  </si>
  <si>
    <t>MUNICIPALIDAD</t>
  </si>
  <si>
    <t>RENGLON</t>
  </si>
  <si>
    <t>UNIDAD DE MEDIDA</t>
  </si>
  <si>
    <t>CANTIDAD</t>
  </si>
  <si>
    <t>CODIGO</t>
  </si>
  <si>
    <t>COMUNIDAD</t>
  </si>
  <si>
    <t>OTRAS INSTITUCIONES (Q)</t>
  </si>
  <si>
    <t>GRAN TOTAL</t>
  </si>
  <si>
    <t>PROGRAMA DE CONTROL Y VIGILANCIA</t>
  </si>
  <si>
    <t>TOTAL POR PROGRAMA</t>
  </si>
  <si>
    <t>SUB TOTAL AC=</t>
  </si>
  <si>
    <t>PROGRAMA DE MANEJO DE RECUROS</t>
  </si>
  <si>
    <t>Sub Programa Manejo Forestal</t>
  </si>
  <si>
    <t>Sub Programa de Vida Silvetre</t>
  </si>
  <si>
    <t>PROGRAMA DE USO PUBLICO</t>
  </si>
  <si>
    <t>Sub Programa de Interpretación y Educación Ambiental</t>
  </si>
  <si>
    <t>Sub Programa de Divulgación</t>
  </si>
  <si>
    <t>Municipalidad</t>
  </si>
  <si>
    <t>Sub Programa de Turismo Sostenible</t>
  </si>
  <si>
    <t>3. Programa: Protección y vigilancia</t>
  </si>
  <si>
    <r>
      <t> </t>
    </r>
    <r>
      <rPr>
        <sz val="9"/>
        <color rgb="FF000000"/>
        <rFont val="Arial"/>
        <family val="2"/>
      </rPr>
      <t>Se construyen 2 casetas ecológicas en el mirador del parque arqueológico y el centro ceremonial del parque arqueológico.</t>
    </r>
  </si>
  <si>
    <t>Área ocupada por el Parque Regional Municipal</t>
  </si>
  <si>
    <t>OFM, Municipalidad, Municipalidad</t>
  </si>
  <si>
    <t>Fotografías e informes.</t>
  </si>
  <si>
    <t>Municipalidad.</t>
  </si>
  <si>
    <t>Comunitario</t>
  </si>
  <si>
    <t>Ecoturismo Sostenible</t>
  </si>
  <si>
    <t>Contar con una infraestrutura minima para el área.</t>
  </si>
  <si>
    <t>De Dibulgación.</t>
  </si>
  <si>
    <t>Que el Área Protegida pueda ser conocida en el ámbito local, regional y nacional</t>
  </si>
  <si>
    <t xml:space="preserve"> </t>
  </si>
  <si>
    <t xml:space="preserve"> Municipalidad,  CONAP</t>
  </si>
  <si>
    <t xml:space="preserve">Informe de recorrido, fotografías, notas </t>
  </si>
  <si>
    <t>Rotular el sendero definido dentro del area protegido hasta el mirador y centrontro ceremonial.</t>
  </si>
  <si>
    <t>PARQUE REGIONAL MUNICIPAL "CERRO MAMPIL"</t>
  </si>
  <si>
    <t>5. Resultado esperado: Conservar los recursos naturales del área a través de actividades de manejo y monitoreo.</t>
  </si>
  <si>
    <t>Resultado Esperado 2,018</t>
  </si>
  <si>
    <t xml:space="preserve">Un plan elaborado para prevenir y controlar los incendios forestales a través de reuniones con municipalidad,  organizaciones comunitarias e instituciones </t>
  </si>
  <si>
    <t>Área Protegida cerro Mampil Santa Ana Huista</t>
  </si>
  <si>
    <t xml:space="preserve">Autoridades locales de 4 comunidades con influencia en el área  se capacitan sobre prevención y control de incendios forestales en el área protegida </t>
  </si>
  <si>
    <t>Evitar Incendios Forestales dentro del Área Protegida</t>
  </si>
  <si>
    <t>Parque Regional Municipal Cerro Mampil, Santa Ana Huista</t>
  </si>
  <si>
    <t>Elaboración de Rondas Corta Fuego y Control permanente en Época Crítica de Incidencia</t>
  </si>
  <si>
    <t>Se cuenta con Equipo y herramienta para abastecer brigada forestal de 10 personas</t>
  </si>
  <si>
    <t>Comunitario (en especie)</t>
  </si>
  <si>
    <t xml:space="preserve">Municipalidad </t>
  </si>
  <si>
    <t>Plan, listados y fotos</t>
  </si>
  <si>
    <t>Informe de monitoreo y/o inspección, fotografías.</t>
  </si>
  <si>
    <t>Trifoliares (100)</t>
  </si>
  <si>
    <t xml:space="preserve">Se cuenta con informes de los recorridos y sanciones emitidas </t>
  </si>
  <si>
    <t xml:space="preserve">Oficina Forestal y Guarda-recursos municipales con el apoyo de guarda-bosques </t>
  </si>
  <si>
    <t xml:space="preserve"> Informe de recorridos </t>
  </si>
  <si>
    <t>Oficina Forestal Municipal, Guardabosques y Muncipalidad</t>
  </si>
  <si>
    <t>Informes y Fotografias</t>
  </si>
  <si>
    <t>Resposables</t>
  </si>
  <si>
    <t>4. Resultado esperado: Contribuir en la manejo de las especies de importancia dentro del área protegida</t>
  </si>
  <si>
    <t>Contar con un área piloto de maíz rayo dentro del área</t>
  </si>
  <si>
    <t>Área protegida</t>
  </si>
  <si>
    <t>Implementación área piloto de maíz rayo  con el fin de conservar la biodiversidad del área</t>
  </si>
  <si>
    <t>informes libretas de campo</t>
  </si>
  <si>
    <t>2.2.</t>
  </si>
  <si>
    <t>Se recuperan 2 has de bosques</t>
  </si>
  <si>
    <t>3. Sub programa: Manejo Forestal</t>
  </si>
  <si>
    <t>4. Resultado esperado: Recuperar áreas degradas dentro del área protegida a regeneración y reforestación de especies nativas de la región.</t>
  </si>
  <si>
    <t>Delimitación de los mojones del área protegida</t>
  </si>
  <si>
    <t>Parque regional municipal</t>
  </si>
  <si>
    <t>Informes y fotografías</t>
  </si>
  <si>
    <t>2. Programa: Programa de Ordenamiento Territorial, y conflictividad agraria</t>
  </si>
  <si>
    <t>3. Sub programa: Tenencia de la Tierra</t>
  </si>
  <si>
    <t>1. Línea de acción: Identificación de límite del área protegida</t>
  </si>
  <si>
    <t>PARQUE REGIONAL MUNICIPAL Cerro Mampil</t>
  </si>
  <si>
    <t>Ordenamiento Territorial</t>
  </si>
  <si>
    <t>Municipalidad y CONAP</t>
  </si>
  <si>
    <t>Educación Ambiental</t>
  </si>
  <si>
    <t>Capacitacion a personal de la municipalidad y guarda bosques de comunidades aledañas al área protegida sobre especies amenazas y estretegias de conservacion</t>
  </si>
  <si>
    <t>comunidad</t>
  </si>
  <si>
    <t>Que los lideres comunitarios conozcan la importancia de las especies amenzadazas en el area</t>
  </si>
  <si>
    <t>Que los lideres comunitarios conozcan la importancia de las especies amenzadas en el area.</t>
  </si>
  <si>
    <r>
      <rPr>
        <b/>
        <sz val="10"/>
        <rFont val="Arial"/>
        <family val="2"/>
      </rPr>
      <t xml:space="preserve">Objetivo 1. </t>
    </r>
    <r>
      <rPr>
        <sz val="10"/>
        <rFont val="Arial"/>
        <family val="2"/>
      </rPr>
      <t xml:space="preserve"> Coordinar y apoyar la implementación de planes de prevención y control de incendios forestales en coordinación con la oficina forestale y el CONAP</t>
    </r>
  </si>
  <si>
    <r>
      <rPr>
        <b/>
        <sz val="10"/>
        <rFont val="Arial"/>
        <family val="2"/>
      </rPr>
      <t>Resultado 1.1.</t>
    </r>
    <r>
      <rPr>
        <sz val="10"/>
        <rFont val="Arial"/>
        <family val="2"/>
      </rPr>
      <t xml:space="preserve"> Un plan elaborado para prevenir y controlar los incendios forestales a través de reuniones con municipalidad,  organizaciones comunitarias e instituciones </t>
    </r>
  </si>
  <si>
    <r>
      <rPr>
        <b/>
        <sz val="10"/>
        <rFont val="Arial"/>
        <family val="2"/>
      </rPr>
      <t xml:space="preserve">Actividad 1.1. </t>
    </r>
    <r>
      <rPr>
        <sz val="10"/>
        <rFont val="Arial"/>
        <family val="2"/>
      </rPr>
      <t>Elaboración de plan de control y combate de incendios forestales para el área protegida</t>
    </r>
  </si>
  <si>
    <r>
      <rPr>
        <b/>
        <sz val="10"/>
        <color theme="1"/>
        <rFont val="Arial"/>
        <family val="2"/>
      </rPr>
      <t>Resultado 1.2</t>
    </r>
    <r>
      <rPr>
        <sz val="10"/>
        <color theme="1"/>
        <rFont val="Arial"/>
        <family val="2"/>
      </rPr>
      <t xml:space="preserve">. Autoridades locales de 4 comunidades con influencia en el área  se capacitan sobre prevención y control de incendios forestales en el área protegida </t>
    </r>
  </si>
  <si>
    <r>
      <rPr>
        <b/>
        <sz val="10"/>
        <rFont val="Arial"/>
        <family val="2"/>
      </rPr>
      <t xml:space="preserve">Actividad 1.2. </t>
    </r>
    <r>
      <rPr>
        <sz val="10"/>
        <rFont val="Arial"/>
        <family val="2"/>
      </rPr>
      <t>Taller de Sencibilizacion a  Alcaldes aux. y Guardabosques y Brigada Forestal comunitaria del área protegida Cerro Mampil Santa Ana Huista</t>
    </r>
  </si>
  <si>
    <r>
      <rPr>
        <b/>
        <sz val="10"/>
        <rFont val="Arial"/>
        <family val="2"/>
      </rPr>
      <t>Resultado 1.3.</t>
    </r>
    <r>
      <rPr>
        <sz val="10"/>
        <rFont val="Arial"/>
        <family val="2"/>
      </rPr>
      <t xml:space="preserve"> Evitar Incendios Forestales dentro del Área Protegida</t>
    </r>
  </si>
  <si>
    <r>
      <rPr>
        <b/>
        <sz val="10"/>
        <rFont val="Arial"/>
        <family val="2"/>
      </rPr>
      <t xml:space="preserve">Actividad 1.3. </t>
    </r>
    <r>
      <rPr>
        <sz val="10"/>
        <rFont val="Arial"/>
        <family val="2"/>
      </rPr>
      <t>Elaboración de Rondas Corta Fuego y Control permanente en Época Crítica de Incidencia</t>
    </r>
  </si>
  <si>
    <t xml:space="preserve">Se cuenta con afiches y trifoliares que den a conocer la necesidad de prevención de incendios forestales, y dar a conocer al visitante nacional y extranjero la importancia del PRM.  </t>
  </si>
  <si>
    <r>
      <rPr>
        <b/>
        <sz val="10"/>
        <rFont val="Arial"/>
        <family val="2"/>
      </rPr>
      <t>Resultado 1.4.</t>
    </r>
    <r>
      <rPr>
        <sz val="10"/>
        <rFont val="Arial"/>
        <family val="2"/>
      </rPr>
      <t xml:space="preserve"> Se cuenta con afiches y trifoliares que den a conocer la necesidad de prevención de incendios forestales, y dar a conocer al visitante nacional y extranjero la importancia del PRM.  </t>
    </r>
  </si>
  <si>
    <r>
      <rPr>
        <b/>
        <sz val="10"/>
        <rFont val="Arial"/>
        <family val="2"/>
      </rPr>
      <t xml:space="preserve">Resultado 1.5. </t>
    </r>
    <r>
      <rPr>
        <sz val="10"/>
        <rFont val="Arial"/>
        <family val="2"/>
      </rPr>
      <t>Se cuenta con Equipo y herramienta para abastecer brigada forestal de 10 personas</t>
    </r>
  </si>
  <si>
    <r>
      <rPr>
        <b/>
        <sz val="10"/>
        <rFont val="Arial"/>
        <family val="2"/>
      </rPr>
      <t>Actividad 1.4.</t>
    </r>
    <r>
      <rPr>
        <sz val="10"/>
        <rFont val="Arial"/>
        <family val="2"/>
      </rPr>
      <t xml:space="preserve"> Diagramación y Elaboración de afiches y trifoliares</t>
    </r>
  </si>
  <si>
    <r>
      <rPr>
        <b/>
        <sz val="10"/>
        <rFont val="Arial"/>
        <family val="2"/>
      </rPr>
      <t xml:space="preserve">Actividad 1.5. </t>
    </r>
    <r>
      <rPr>
        <sz val="10"/>
        <rFont val="Arial"/>
        <family val="2"/>
      </rPr>
      <t>Equipo y herramienta</t>
    </r>
  </si>
  <si>
    <r>
      <rPr>
        <b/>
        <sz val="10"/>
        <color theme="1"/>
        <rFont val="Arial"/>
        <family val="2"/>
      </rPr>
      <t xml:space="preserve">Objetivo 2. </t>
    </r>
    <r>
      <rPr>
        <sz val="10"/>
        <rFont val="Arial"/>
        <family val="2"/>
      </rPr>
      <t>Involucramiento de Autoridades locales (guardabosques y alcaldes auxiliares) para la realización de monitoreo y vigilancia de los recursos naturales y la biodiversidad.</t>
    </r>
  </si>
  <si>
    <r>
      <rPr>
        <b/>
        <sz val="10"/>
        <rFont val="Arial"/>
        <family val="2"/>
      </rPr>
      <t xml:space="preserve">Objetivo 1. </t>
    </r>
    <r>
      <rPr>
        <sz val="10"/>
        <rFont val="Arial"/>
        <family val="2"/>
      </rPr>
      <t xml:space="preserve"> Coordinar y apoyar la implementación de planes de prevención y control de incendios forestales en coordinación con la oficina forestal y el CONAP</t>
    </r>
  </si>
  <si>
    <r>
      <rPr>
        <b/>
        <sz val="10"/>
        <rFont val="Arial"/>
        <family val="2"/>
      </rPr>
      <t>Resultado 2.1.</t>
    </r>
    <r>
      <rPr>
        <sz val="10"/>
        <rFont val="Arial"/>
        <family val="2"/>
      </rPr>
      <t xml:space="preserve"> Se cuenta con informes de los recorridos y sanciones emitidas </t>
    </r>
  </si>
  <si>
    <r>
      <rPr>
        <b/>
        <sz val="10"/>
        <rFont val="Arial"/>
        <family val="2"/>
      </rPr>
      <t>Actividad 2.1.</t>
    </r>
    <r>
      <rPr>
        <sz val="10"/>
        <rFont val="Arial"/>
        <family val="2"/>
      </rPr>
      <t xml:space="preserve"> Recorridos de Guardabosques coordinación con autoridades locales para el control de la extracción de recursos naturales de forma ilegal y técnico forestal</t>
    </r>
  </si>
  <si>
    <r>
      <rPr>
        <b/>
        <sz val="10"/>
        <rFont val="Arial"/>
        <family val="2"/>
      </rPr>
      <t>Resultado 2.2.</t>
    </r>
    <r>
      <rPr>
        <sz val="10"/>
        <rFont val="Arial"/>
        <family val="2"/>
      </rPr>
      <t xml:space="preserve"> Se realiza eliminación de malezas de toda el área protegida con el fin de mantener limpio el parque arquelogico.</t>
    </r>
  </si>
  <si>
    <r>
      <rPr>
        <b/>
        <sz val="10"/>
        <rFont val="Arial"/>
        <family val="2"/>
      </rPr>
      <t>Actividad 2.2.</t>
    </r>
    <r>
      <rPr>
        <sz val="10"/>
        <rFont val="Arial"/>
        <family val="2"/>
      </rPr>
      <t xml:space="preserve"> Eliminación de malezas no deseadas con el fin de mantener limpio el área protegida</t>
    </r>
  </si>
  <si>
    <r>
      <rPr>
        <b/>
        <sz val="10"/>
        <color theme="3" tint="-0.499984740745262"/>
        <rFont val="Arial"/>
        <family val="2"/>
      </rPr>
      <t xml:space="preserve">Resultado 1. </t>
    </r>
    <r>
      <rPr>
        <sz val="10"/>
        <color theme="3" tint="-0.499984740745262"/>
        <rFont val="Arial"/>
        <family val="2"/>
      </rPr>
      <t>Se recuperan 2 has de bosques</t>
    </r>
  </si>
  <si>
    <r>
      <rPr>
        <b/>
        <sz val="10"/>
        <color theme="3" tint="-0.499984740745262"/>
        <rFont val="Arial"/>
        <family val="2"/>
      </rPr>
      <t xml:space="preserve">Actividad 1.1. </t>
    </r>
    <r>
      <rPr>
        <sz val="10"/>
        <color theme="3" tint="-0.499984740745262"/>
        <rFont val="Arial"/>
        <family val="2"/>
      </rPr>
      <t xml:space="preserve">Recuperar el recurso mediante proyectos de reforestación y protección en el área </t>
    </r>
  </si>
  <si>
    <r>
      <rPr>
        <b/>
        <sz val="9"/>
        <rFont val="Arial"/>
        <family val="2"/>
      </rPr>
      <t>Resultado 1.</t>
    </r>
    <r>
      <rPr>
        <sz val="9"/>
        <rFont val="Arial"/>
        <family val="2"/>
      </rPr>
      <t xml:space="preserve"> Definir estrategias para el manejo sostenible de los recursos naturales del área protegida</t>
    </r>
  </si>
  <si>
    <r>
      <rPr>
        <b/>
        <sz val="10"/>
        <color theme="3" tint="-0.499984740745262"/>
        <rFont val="Arial"/>
        <family val="2"/>
      </rPr>
      <t xml:space="preserve">Actividad 1.1. </t>
    </r>
    <r>
      <rPr>
        <sz val="10"/>
        <color theme="3" tint="-0.499984740745262"/>
        <rFont val="Arial"/>
        <family val="2"/>
      </rPr>
      <t>Implementación área piloto de maíz rayo  con el fin de conservar la biodiversidad del área</t>
    </r>
  </si>
  <si>
    <r>
      <rPr>
        <b/>
        <sz val="10"/>
        <color theme="3" tint="-0.499984740745262"/>
        <rFont val="Arial"/>
        <family val="2"/>
      </rPr>
      <t xml:space="preserve">Resultado 1. </t>
    </r>
    <r>
      <rPr>
        <sz val="10"/>
        <color theme="3" tint="-0.499984740745262"/>
        <rFont val="Arial"/>
        <family val="2"/>
      </rPr>
      <t>Definir estrategias para el manejo sostenible de los recursos naturales del área protegida</t>
    </r>
  </si>
  <si>
    <r>
      <rPr>
        <b/>
        <sz val="10"/>
        <rFont val="Arial"/>
        <family val="2"/>
      </rPr>
      <t>Resultado 1.</t>
    </r>
    <r>
      <rPr>
        <sz val="10"/>
        <rFont val="Arial"/>
        <family val="2"/>
      </rPr>
      <t xml:space="preserve">  Contar con una infraestructura minima para el area.</t>
    </r>
  </si>
  <si>
    <r>
      <rPr>
        <b/>
        <sz val="10"/>
        <rFont val="Arial"/>
        <family val="2"/>
      </rPr>
      <t xml:space="preserve">Actividad 1.1. </t>
    </r>
    <r>
      <rPr>
        <sz val="10"/>
        <rFont val="Arial"/>
        <family val="2"/>
      </rPr>
      <t>Capacitacion a personal de la municipalidad y guarda bosques de comunidades aledañas al área protegida sobre especies amenazas y estretegias de conservacion</t>
    </r>
  </si>
  <si>
    <r>
      <rPr>
        <b/>
        <sz val="10"/>
        <color theme="1"/>
        <rFont val="Arial"/>
        <family val="2"/>
      </rPr>
      <t>Resultado 1.</t>
    </r>
    <r>
      <rPr>
        <sz val="10"/>
        <color theme="1"/>
        <rFont val="Arial"/>
        <family val="2"/>
      </rPr>
      <t xml:space="preserve">  Contar con una infraestructura minima para el area.</t>
    </r>
  </si>
  <si>
    <r>
      <rPr>
        <b/>
        <sz val="10"/>
        <rFont val="Arial"/>
        <family val="2"/>
      </rPr>
      <t>Resultado 1.</t>
    </r>
    <r>
      <rPr>
        <sz val="10"/>
        <rFont val="Arial"/>
        <family val="2"/>
      </rPr>
      <t xml:space="preserve">   Distribución de material audiovisual afiches y  trifoliares que promueva y den a conocer la importancia del Área Protegida</t>
    </r>
  </si>
  <si>
    <r>
      <rPr>
        <b/>
        <sz val="10"/>
        <rFont val="Arial"/>
        <family val="2"/>
      </rPr>
      <t>Actividad 1.1.1.</t>
    </r>
    <r>
      <rPr>
        <sz val="10"/>
        <rFont val="Arial"/>
        <family val="2"/>
      </rPr>
      <t xml:space="preserve"> Diseño de materiales de dibulgación (afiches, trifoliares y medios audiovisuales)</t>
    </r>
  </si>
  <si>
    <r>
      <rPr>
        <b/>
        <sz val="10"/>
        <rFont val="Arial"/>
        <family val="2"/>
      </rPr>
      <t>Actividad 1.1.2.</t>
    </r>
    <r>
      <rPr>
        <sz val="10"/>
        <rFont val="Arial"/>
        <family val="2"/>
      </rPr>
      <t xml:space="preserve"> Reproducción de materiales de dibulgación (afiches, trifoliares y medios audiovisuales)</t>
    </r>
  </si>
  <si>
    <r>
      <rPr>
        <b/>
        <sz val="10"/>
        <rFont val="Arial"/>
        <family val="2"/>
      </rPr>
      <t xml:space="preserve">Resultado 1. </t>
    </r>
    <r>
      <rPr>
        <sz val="10"/>
        <rFont val="Arial"/>
        <family val="2"/>
      </rPr>
      <t xml:space="preserve"> Contar con una infraestructura minima para el area.</t>
    </r>
  </si>
  <si>
    <r>
      <rPr>
        <b/>
        <sz val="10"/>
        <rFont val="Arial"/>
        <family val="2"/>
      </rPr>
      <t>Actividad 1.1.</t>
    </r>
    <r>
      <rPr>
        <sz val="10"/>
        <rFont val="Arial"/>
        <family val="2"/>
      </rPr>
      <t xml:space="preserve"> Construcción de 2 casetas ecológica en el área protegida con el fin de darle más realce y vistosidad al parque arqueológico.</t>
    </r>
  </si>
  <si>
    <r>
      <rPr>
        <b/>
        <sz val="10"/>
        <rFont val="Arial"/>
        <family val="2"/>
      </rPr>
      <t xml:space="preserve">Resultado 1.2. </t>
    </r>
    <r>
      <rPr>
        <sz val="10"/>
        <rFont val="Arial"/>
        <family val="2"/>
      </rPr>
      <t>Definir un trayecto de sendero dentro del area.</t>
    </r>
  </si>
  <si>
    <r>
      <rPr>
        <b/>
        <sz val="10"/>
        <rFont val="Arial"/>
        <family val="2"/>
      </rPr>
      <t>Actividad 1.2.</t>
    </r>
    <r>
      <rPr>
        <sz val="10"/>
        <rFont val="Arial"/>
        <family val="2"/>
      </rPr>
      <t xml:space="preserve"> Rotular el sendero definido dentro del area protegido hasta el mirador y centrontro ceremonial.</t>
    </r>
  </si>
  <si>
    <t>PARQUE REGIONAL MUNICIPAL  "CERRO MAMPIL"</t>
  </si>
  <si>
    <t xml:space="preserve">Municipalidad,  CONAP </t>
  </si>
  <si>
    <t xml:space="preserve">Comunitario </t>
  </si>
  <si>
    <t>3. Sub programa: Vida Silvestre</t>
  </si>
  <si>
    <t xml:space="preserve">1. Línea de acción: </t>
  </si>
  <si>
    <t>Actualizacion del plan de prevencion y control de incendios forestales para el área protegida</t>
  </si>
  <si>
    <t>municipalidad, CONAP.</t>
  </si>
  <si>
    <t xml:space="preserve">Acta de confomrción, listado </t>
  </si>
  <si>
    <t>Taller sobre tecnicas basicas para el prevencion y control de incendios forestales, a la brigada municipal, guardarecursos,  lideres comunitarios, sobre prevencion y control de incendios forestales</t>
  </si>
  <si>
    <t>Conformacion de brigada municipal para la prevencion control de incendios forestales</t>
  </si>
  <si>
    <t xml:space="preserve">Informe de la actividad (plan, listados y fotos) </t>
  </si>
  <si>
    <t>CONRED</t>
  </si>
  <si>
    <t>Elaboracion de trifoliares y mantas vinilicas sobre la prevencion y control de incendios forestales</t>
  </si>
  <si>
    <t>Mantas vinilicas (2)</t>
  </si>
  <si>
    <t>CONAP  Municipalidad</t>
  </si>
  <si>
    <t>Listado y fotografias de la entrega.</t>
  </si>
  <si>
    <t>Dotacion de equipo y herramienta</t>
  </si>
  <si>
    <t>Mantenimiento de ronda cortafuego en el perimetro del area protegida</t>
  </si>
  <si>
    <t>Recorridos y patrullajes de Guardabosques coordinación con autoridades locales para el control de la extracción de recursos naturales de forma ilegal y técnico forestal</t>
  </si>
  <si>
    <t>Resultado Esperado 2,020</t>
  </si>
  <si>
    <t>PLAN OPERATIVO ANUAL 2020</t>
  </si>
  <si>
    <t xml:space="preserve">Se protege el área protegida mediante el mantenimiento de la ronda conrtafuegos </t>
  </si>
  <si>
    <t>Municipalidad, CONAP inab, comunitarios</t>
  </si>
  <si>
    <t>Infome de la actividad</t>
  </si>
  <si>
    <t>Recuperar áreas desprovistas de bosque mediante proyectos de reforestación en el área</t>
  </si>
  <si>
    <t>4. Resultado esperado: Identificar los límites de los mojones del área asimismo utilizar pintura para establecerlos.</t>
  </si>
  <si>
    <t xml:space="preserve">Mantenimiento de los mojones del parque regional municipal con pintura roja </t>
  </si>
  <si>
    <t>PLAN OPERATIVO ANUAL  2020</t>
  </si>
  <si>
    <t>Diseñar infraestructura para promover el tursimo dentro del area protegida (sendero, casetas, entre otras)</t>
  </si>
  <si>
    <t>Municipio de Santa Ana Huista</t>
  </si>
  <si>
    <t>Pagina creada</t>
  </si>
  <si>
    <t>Identificar los elementos de conservacion y aras importantes dentro del area protegida mediante rotulos</t>
  </si>
  <si>
    <t>Actualizar pagina facebook para promover la importancia del area protegida.</t>
  </si>
  <si>
    <t>PRESUPUESTO IDEAL PARA 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</si>
</sst>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Q&quot;#,##0_);[Red]\(&quot;Q&quot;#,##0\)"/>
    <numFmt numFmtId="8" formatCode="&quot;Q&quot;#,##0.00_);[Red]\(&quot;Q&quot;#,##0.00\)"/>
    <numFmt numFmtId="164" formatCode="[$Q-100A]#,##0.00"/>
    <numFmt numFmtId="165" formatCode="&quot;Q&quot;#,##0.00"/>
  </numFmts>
  <fonts count="3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0"/>
      <name val="Times New Roman"/>
      <family val="1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-0.499984740745262"/>
      <name val="Arial"/>
      <family val="2"/>
    </font>
    <font>
      <sz val="8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3" tint="-0.499984740745262"/>
      <name val="Arial"/>
      <family val="2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39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/>
    <xf numFmtId="49" fontId="5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0" fillId="0" borderId="0" xfId="0" applyFont="1" applyAlignment="1">
      <alignment horizontal="left" vertical="justify"/>
    </xf>
    <xf numFmtId="0" fontId="10" fillId="0" borderId="0" xfId="0" applyFont="1" applyAlignment="1">
      <alignment vertical="justify"/>
    </xf>
    <xf numFmtId="0" fontId="10" fillId="0" borderId="0" xfId="0" applyFont="1"/>
    <xf numFmtId="0" fontId="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49" fontId="12" fillId="0" borderId="0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justify"/>
    </xf>
    <xf numFmtId="0" fontId="2" fillId="0" borderId="0" xfId="0" applyFont="1" applyAlignment="1">
      <alignment vertical="justify"/>
    </xf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vertical="top"/>
    </xf>
    <xf numFmtId="0" fontId="0" fillId="0" borderId="1" xfId="0" applyBorder="1"/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/>
    </xf>
    <xf numFmtId="0" fontId="20" fillId="0" borderId="0" xfId="0" applyFont="1"/>
    <xf numFmtId="0" fontId="14" fillId="0" borderId="0" xfId="0" applyFont="1"/>
    <xf numFmtId="0" fontId="14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justify"/>
    </xf>
    <xf numFmtId="0" fontId="14" fillId="0" borderId="0" xfId="0" applyFont="1" applyAlignment="1">
      <alignment vertical="justify"/>
    </xf>
    <xf numFmtId="49" fontId="20" fillId="0" borderId="0" xfId="0" applyNumberFormat="1" applyFont="1" applyFill="1" applyBorder="1" applyAlignment="1">
      <alignment horizontal="center" vertical="top" wrapTex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2" fillId="5" borderId="10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9" fontId="7" fillId="0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/>
    </xf>
    <xf numFmtId="49" fontId="2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2" fillId="6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165" fontId="0" fillId="0" borderId="1" xfId="0" applyNumberFormat="1" applyBorder="1"/>
    <xf numFmtId="165" fontId="0" fillId="0" borderId="4" xfId="0" applyNumberFormat="1" applyBorder="1"/>
    <xf numFmtId="165" fontId="2" fillId="0" borderId="4" xfId="0" applyNumberFormat="1" applyFont="1" applyBorder="1"/>
    <xf numFmtId="165" fontId="4" fillId="4" borderId="1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1" fillId="0" borderId="0" xfId="0" applyFont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8" fontId="11" fillId="9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6" fontId="11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8" fontId="14" fillId="0" borderId="1" xfId="0" applyNumberFormat="1" applyFont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6" fontId="14" fillId="0" borderId="1" xfId="0" applyNumberFormat="1" applyFont="1" applyBorder="1" applyAlignment="1">
      <alignment vertical="center" wrapText="1"/>
    </xf>
    <xf numFmtId="6" fontId="11" fillId="9" borderId="1" xfId="0" applyNumberFormat="1" applyFont="1" applyFill="1" applyBorder="1" applyAlignment="1">
      <alignment horizontal="center" vertical="center" wrapText="1"/>
    </xf>
    <xf numFmtId="8" fontId="14" fillId="0" borderId="1" xfId="0" applyNumberFormat="1" applyFont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top"/>
    </xf>
    <xf numFmtId="0" fontId="19" fillId="0" borderId="12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8" fontId="14" fillId="0" borderId="4" xfId="0" applyNumberFormat="1" applyFont="1" applyBorder="1" applyAlignment="1">
      <alignment vertical="center" wrapText="1"/>
    </xf>
    <xf numFmtId="8" fontId="11" fillId="0" borderId="4" xfId="0" applyNumberFormat="1" applyFont="1" applyBorder="1" applyAlignment="1">
      <alignment horizontal="center" vertical="center" wrapText="1"/>
    </xf>
    <xf numFmtId="8" fontId="11" fillId="9" borderId="4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8" fontId="11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21" fillId="0" borderId="0" xfId="0" applyFont="1" applyBorder="1" applyAlignment="1"/>
    <xf numFmtId="8" fontId="12" fillId="0" borderId="0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 wrapText="1"/>
    </xf>
    <xf numFmtId="6" fontId="2" fillId="0" borderId="3" xfId="0" applyNumberFormat="1" applyFont="1" applyBorder="1" applyAlignment="1">
      <alignment horizontal="right" vertical="center"/>
    </xf>
    <xf numFmtId="49" fontId="2" fillId="4" borderId="4" xfId="0" applyNumberFormat="1" applyFont="1" applyFill="1" applyBorder="1" applyAlignment="1">
      <alignment vertical="top" wrapText="1"/>
    </xf>
    <xf numFmtId="0" fontId="5" fillId="4" borderId="4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8" fontId="10" fillId="0" borderId="0" xfId="0" applyNumberFormat="1" applyFont="1"/>
    <xf numFmtId="8" fontId="10" fillId="0" borderId="1" xfId="0" applyNumberFormat="1" applyFont="1" applyBorder="1"/>
    <xf numFmtId="4" fontId="11" fillId="9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21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vertical="center" wrapText="1"/>
    </xf>
    <xf numFmtId="3" fontId="15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15" fillId="0" borderId="0" xfId="0" applyFont="1" applyAlignment="1"/>
    <xf numFmtId="0" fontId="2" fillId="0" borderId="0" xfId="0" applyFont="1" applyAlignment="1"/>
    <xf numFmtId="0" fontId="7" fillId="3" borderId="21" xfId="0" applyFont="1" applyFill="1" applyBorder="1" applyAlignment="1">
      <alignment horizontal="center" vertical="top" wrapText="1"/>
    </xf>
    <xf numFmtId="0" fontId="30" fillId="3" borderId="0" xfId="0" applyFont="1" applyFill="1"/>
    <xf numFmtId="165" fontId="2" fillId="3" borderId="1" xfId="0" applyNumberFormat="1" applyFont="1" applyFill="1" applyBorder="1"/>
    <xf numFmtId="0" fontId="0" fillId="3" borderId="0" xfId="0" applyFill="1"/>
    <xf numFmtId="0" fontId="7" fillId="3" borderId="1" xfId="0" applyFont="1" applyFill="1" applyBorder="1" applyAlignment="1">
      <alignment horizontal="center" vertical="top" wrapText="1"/>
    </xf>
    <xf numFmtId="165" fontId="17" fillId="4" borderId="1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165" fontId="23" fillId="0" borderId="0" xfId="0" applyNumberFormat="1" applyFont="1" applyFill="1" applyBorder="1" applyAlignment="1">
      <alignment vertical="center" wrapText="1"/>
    </xf>
    <xf numFmtId="165" fontId="24" fillId="3" borderId="1" xfId="0" applyNumberFormat="1" applyFont="1" applyFill="1" applyBorder="1" applyAlignment="1">
      <alignment wrapText="1"/>
    </xf>
    <xf numFmtId="0" fontId="30" fillId="3" borderId="1" xfId="0" applyFont="1" applyFill="1" applyBorder="1" applyAlignment="1">
      <alignment vertical="top" wrapText="1"/>
    </xf>
    <xf numFmtId="0" fontId="0" fillId="4" borderId="2" xfId="0" applyFill="1" applyBorder="1"/>
    <xf numFmtId="0" fontId="0" fillId="4" borderId="5" xfId="0" applyFill="1" applyBorder="1"/>
    <xf numFmtId="165" fontId="0" fillId="4" borderId="1" xfId="0" applyNumberFormat="1" applyFill="1" applyBorder="1"/>
    <xf numFmtId="0" fontId="0" fillId="3" borderId="1" xfId="0" applyFill="1" applyBorder="1" applyAlignment="1">
      <alignment vertical="top" wrapText="1"/>
    </xf>
    <xf numFmtId="0" fontId="0" fillId="4" borderId="1" xfId="0" applyFill="1" applyBorder="1"/>
    <xf numFmtId="165" fontId="0" fillId="3" borderId="1" xfId="0" applyNumberFormat="1" applyFill="1" applyBorder="1"/>
    <xf numFmtId="165" fontId="0" fillId="3" borderId="1" xfId="0" applyNumberFormat="1" applyFill="1" applyBorder="1" applyAlignment="1">
      <alignment horizontal="right" vertical="center"/>
    </xf>
    <xf numFmtId="165" fontId="0" fillId="3" borderId="1" xfId="0" applyNumberFormat="1" applyFill="1" applyBorder="1" applyAlignment="1">
      <alignment vertical="center"/>
    </xf>
    <xf numFmtId="165" fontId="16" fillId="3" borderId="1" xfId="0" applyNumberFormat="1" applyFont="1" applyFill="1" applyBorder="1"/>
    <xf numFmtId="165" fontId="32" fillId="4" borderId="1" xfId="0" applyNumberFormat="1" applyFont="1" applyFill="1" applyBorder="1" applyAlignment="1">
      <alignment horizontal="center"/>
    </xf>
    <xf numFmtId="165" fontId="23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/>
    <xf numFmtId="3" fontId="29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 vertical="justify"/>
    </xf>
    <xf numFmtId="0" fontId="2" fillId="4" borderId="1" xfId="0" applyFont="1" applyFill="1" applyBorder="1" applyAlignment="1">
      <alignment horizontal="center" vertical="top"/>
    </xf>
    <xf numFmtId="49" fontId="21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6" fontId="11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8" fontId="12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/>
    <xf numFmtId="8" fontId="12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8" fontId="12" fillId="0" borderId="4" xfId="0" applyNumberFormat="1" applyFont="1" applyBorder="1" applyAlignment="1">
      <alignment horizontal="center" vertical="center" wrapText="1"/>
    </xf>
    <xf numFmtId="8" fontId="12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18" fillId="10" borderId="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/>
    </xf>
    <xf numFmtId="0" fontId="2" fillId="4" borderId="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15" xfId="0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 wrapText="1"/>
    </xf>
    <xf numFmtId="49" fontId="2" fillId="4" borderId="13" xfId="0" applyNumberFormat="1" applyFont="1" applyFill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center" vertical="top" wrapText="1"/>
    </xf>
    <xf numFmtId="49" fontId="20" fillId="4" borderId="4" xfId="0" applyNumberFormat="1" applyFont="1" applyFill="1" applyBorder="1" applyAlignment="1">
      <alignment horizontal="center" vertical="top" wrapText="1"/>
    </xf>
    <xf numFmtId="49" fontId="20" fillId="4" borderId="15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justify" vertical="center"/>
    </xf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49" fontId="5" fillId="4" borderId="4" xfId="0" applyNumberFormat="1" applyFont="1" applyFill="1" applyBorder="1" applyAlignment="1">
      <alignment horizontal="center" vertical="top" wrapText="1"/>
    </xf>
    <xf numFmtId="49" fontId="5" fillId="4" borderId="15" xfId="0" applyNumberFormat="1" applyFont="1" applyFill="1" applyBorder="1" applyAlignment="1">
      <alignment horizontal="center" vertical="top" wrapText="1"/>
    </xf>
    <xf numFmtId="49" fontId="20" fillId="4" borderId="12" xfId="0" applyNumberFormat="1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/>
    </xf>
    <xf numFmtId="49" fontId="5" fillId="4" borderId="12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justify"/>
    </xf>
    <xf numFmtId="0" fontId="2" fillId="4" borderId="1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top" wrapText="1"/>
    </xf>
    <xf numFmtId="49" fontId="20" fillId="4" borderId="10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top"/>
    </xf>
    <xf numFmtId="0" fontId="2" fillId="4" borderId="20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13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horizontal="left" vertical="top" wrapText="1"/>
    </xf>
    <xf numFmtId="165" fontId="7" fillId="3" borderId="2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14" borderId="26" xfId="0" applyFont="1" applyFill="1" applyBorder="1" applyAlignment="1">
      <alignment horizontal="left" vertical="center" wrapText="1"/>
    </xf>
    <xf numFmtId="0" fontId="7" fillId="14" borderId="27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left" vertical="top" wrapText="1"/>
    </xf>
    <xf numFmtId="0" fontId="24" fillId="5" borderId="13" xfId="0" applyFont="1" applyFill="1" applyBorder="1" applyAlignment="1">
      <alignment horizontal="left" vertical="top" wrapText="1"/>
    </xf>
    <xf numFmtId="0" fontId="24" fillId="14" borderId="1" xfId="0" applyFont="1" applyFill="1" applyBorder="1" applyAlignment="1">
      <alignment horizontal="left" vertical="top" wrapText="1"/>
    </xf>
    <xf numFmtId="165" fontId="24" fillId="3" borderId="0" xfId="0" applyNumberFormat="1" applyFont="1" applyFill="1" applyBorder="1" applyAlignment="1">
      <alignment horizontal="center" wrapText="1"/>
    </xf>
    <xf numFmtId="0" fontId="24" fillId="3" borderId="22" xfId="0" applyFont="1" applyFill="1" applyBorder="1" applyAlignment="1">
      <alignment horizontal="center" wrapText="1"/>
    </xf>
    <xf numFmtId="0" fontId="30" fillId="5" borderId="2" xfId="0" applyFont="1" applyFill="1" applyBorder="1" applyAlignment="1">
      <alignment horizontal="left" vertical="top" wrapText="1"/>
    </xf>
    <xf numFmtId="0" fontId="30" fillId="5" borderId="13" xfId="0" applyFont="1" applyFill="1" applyBorder="1" applyAlignment="1">
      <alignment horizontal="left" vertical="top" wrapText="1"/>
    </xf>
    <xf numFmtId="0" fontId="24" fillId="5" borderId="1" xfId="0" applyFont="1" applyFill="1" applyBorder="1" applyAlignment="1">
      <alignment horizontal="left" vertical="top" wrapText="1"/>
    </xf>
    <xf numFmtId="0" fontId="24" fillId="13" borderId="1" xfId="0" applyFont="1" applyFill="1" applyBorder="1" applyAlignment="1">
      <alignment horizontal="left" vertical="top" wrapText="1"/>
    </xf>
    <xf numFmtId="165" fontId="0" fillId="0" borderId="1" xfId="0" applyNumberFormat="1" applyBorder="1" applyAlignment="1">
      <alignment horizontal="center"/>
    </xf>
    <xf numFmtId="0" fontId="7" fillId="5" borderId="24" xfId="0" applyFont="1" applyFill="1" applyBorder="1" applyAlignment="1">
      <alignment horizontal="left" vertical="top" wrapText="1"/>
    </xf>
    <xf numFmtId="0" fontId="7" fillId="5" borderId="25" xfId="0" applyFont="1" applyFill="1" applyBorder="1" applyAlignment="1">
      <alignment horizontal="left" vertical="top" wrapText="1"/>
    </xf>
    <xf numFmtId="0" fontId="7" fillId="5" borderId="28" xfId="0" applyFont="1" applyFill="1" applyBorder="1" applyAlignment="1">
      <alignment horizontal="left" vertical="top" wrapText="1"/>
    </xf>
    <xf numFmtId="0" fontId="7" fillId="7" borderId="15" xfId="0" applyFont="1" applyFill="1" applyBorder="1" applyAlignment="1">
      <alignment horizontal="left" vertical="top" wrapText="1"/>
    </xf>
    <xf numFmtId="0" fontId="7" fillId="7" borderId="17" xfId="0" applyFont="1" applyFill="1" applyBorder="1" applyAlignment="1">
      <alignment horizontal="left" vertical="top" wrapText="1"/>
    </xf>
    <xf numFmtId="165" fontId="0" fillId="0" borderId="4" xfId="0" applyNumberFormat="1" applyBorder="1" applyAlignment="1">
      <alignment horizontal="center"/>
    </xf>
    <xf numFmtId="0" fontId="7" fillId="5" borderId="4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7" fillId="12" borderId="1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0" fontId="7" fillId="7" borderId="2" xfId="1" applyFont="1" applyFill="1" applyBorder="1" applyAlignment="1">
      <alignment horizontal="left" vertical="center" wrapText="1"/>
    </xf>
    <xf numFmtId="0" fontId="7" fillId="7" borderId="13" xfId="1" applyFont="1" applyFill="1" applyBorder="1" applyAlignment="1">
      <alignment horizontal="left" vertical="center" wrapText="1"/>
    </xf>
    <xf numFmtId="0" fontId="7" fillId="7" borderId="5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30" fillId="5" borderId="5" xfId="0" applyFont="1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12" borderId="12" xfId="0" applyFont="1" applyFill="1" applyBorder="1" applyAlignment="1">
      <alignment vertical="center" wrapText="1"/>
    </xf>
    <xf numFmtId="0" fontId="7" fillId="5" borderId="2" xfId="1" applyFont="1" applyFill="1" applyBorder="1" applyAlignment="1">
      <alignment horizontal="left" vertical="center" wrapText="1"/>
    </xf>
    <xf numFmtId="0" fontId="7" fillId="5" borderId="13" xfId="1" applyFont="1" applyFill="1" applyBorder="1" applyAlignment="1">
      <alignment horizontal="left" vertical="center" wrapText="1"/>
    </xf>
    <xf numFmtId="0" fontId="7" fillId="5" borderId="5" xfId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63-43DE-8F85-751FD25A3A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63-43DE-8F85-751FD25A3A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63-43DE-8F85-751FD25A3A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'Presupuesto Ideal 2017'!$B$12:$D$12</c:f>
              <c:strCache>
                <c:ptCount val="3"/>
                <c:pt idx="0">
                  <c:v>CONAP</c:v>
                </c:pt>
                <c:pt idx="1">
                  <c:v>MUNICIPALIDAD</c:v>
                </c:pt>
                <c:pt idx="2">
                  <c:v>COMUNIDAD</c:v>
                </c:pt>
              </c:strCache>
            </c:strRef>
          </c:cat>
          <c:val>
            <c:numRef>
              <c:f>'Presupuesto Ideal 2017'!$B$13:$D$13</c:f>
              <c:numCache>
                <c:formatCode>#,##0</c:formatCode>
                <c:ptCount val="3"/>
                <c:pt idx="0">
                  <c:v>28500</c:v>
                </c:pt>
                <c:pt idx="1">
                  <c:v>39900</c:v>
                </c:pt>
                <c:pt idx="2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63-43DE-8F85-751FD25A3A9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52387</xdr:rowOff>
    </xdr:from>
    <xdr:to>
      <xdr:col>4</xdr:col>
      <xdr:colOff>485775</xdr:colOff>
      <xdr:row>33</xdr:row>
      <xdr:rowOff>42862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zoomScale="25" zoomScaleNormal="25" workbookViewId="0">
      <selection activeCell="Y29" sqref="Y29"/>
    </sheetView>
  </sheetViews>
  <sheetFormatPr baseColWidth="10" defaultRowHeight="12.75" x14ac:dyDescent="0.2"/>
  <cols>
    <col min="1" max="1" width="5.28515625" customWidth="1"/>
    <col min="2" max="2" width="16.28515625" customWidth="1"/>
    <col min="3" max="3" width="9.140625" customWidth="1"/>
    <col min="4" max="4" width="15.5703125" customWidth="1"/>
    <col min="5" max="10" width="2" customWidth="1"/>
    <col min="11" max="11" width="2.7109375" customWidth="1"/>
    <col min="12" max="16" width="2" customWidth="1"/>
    <col min="17" max="17" width="13.28515625" style="194" customWidth="1"/>
    <col min="18" max="18" width="8.7109375" customWidth="1"/>
    <col min="19" max="19" width="13.7109375" bestFit="1" customWidth="1"/>
    <col min="20" max="20" width="16.7109375" style="38" customWidth="1"/>
    <col min="21" max="21" width="10.28515625" customWidth="1"/>
    <col min="22" max="22" width="14.28515625" bestFit="1" customWidth="1"/>
    <col min="23" max="23" width="11" bestFit="1" customWidth="1"/>
    <col min="24" max="24" width="16.5703125" customWidth="1"/>
    <col min="25" max="25" width="11.42578125" style="194"/>
  </cols>
  <sheetData>
    <row r="1" spans="1:26" s="2" customFormat="1" ht="15.75" x14ac:dyDescent="0.25">
      <c r="A1" s="229" t="s">
        <v>16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181"/>
      <c r="Y1" s="192"/>
    </row>
    <row r="2" spans="1:26" s="2" customFormat="1" ht="15.75" x14ac:dyDescent="0.25">
      <c r="A2" s="229" t="s">
        <v>178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181"/>
      <c r="Y2" s="192"/>
    </row>
    <row r="3" spans="1:26" s="2" customFormat="1" ht="15.75" customHeight="1" x14ac:dyDescent="0.25">
      <c r="A3" s="229" t="s">
        <v>81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181"/>
      <c r="Y3" s="192"/>
    </row>
    <row r="4" spans="1:26" s="2" customFormat="1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97"/>
      <c r="R4" s="3"/>
      <c r="S4" s="3"/>
      <c r="T4" s="36"/>
      <c r="U4" s="3"/>
      <c r="V4" s="3"/>
      <c r="W4" s="3"/>
      <c r="X4" s="181"/>
      <c r="Y4" s="192"/>
    </row>
    <row r="5" spans="1:26" x14ac:dyDescent="0.2">
      <c r="A5" s="28" t="s">
        <v>32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98"/>
      <c r="R5" s="28"/>
      <c r="S5" s="28"/>
      <c r="T5" s="37"/>
      <c r="U5" s="28"/>
      <c r="V5" s="28"/>
    </row>
    <row r="6" spans="1:26" x14ac:dyDescent="0.2">
      <c r="A6" s="28" t="s">
        <v>66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198"/>
      <c r="R6" s="28"/>
      <c r="S6" s="28"/>
      <c r="T6" s="37"/>
      <c r="U6" s="28"/>
      <c r="V6" s="28"/>
    </row>
    <row r="7" spans="1:26" x14ac:dyDescent="0.2">
      <c r="A7" s="28" t="s">
        <v>44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198"/>
      <c r="R7" s="28"/>
      <c r="S7" s="28"/>
      <c r="T7" s="37"/>
      <c r="U7" s="28"/>
      <c r="V7" s="28"/>
    </row>
    <row r="8" spans="1:26" x14ac:dyDescent="0.2">
      <c r="A8" s="28" t="s">
        <v>82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198"/>
      <c r="R8" s="28"/>
      <c r="S8" s="28"/>
      <c r="T8" s="37"/>
      <c r="U8" s="28"/>
      <c r="V8" s="28"/>
    </row>
    <row r="9" spans="1:26" ht="7.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198"/>
      <c r="R9" s="28"/>
      <c r="S9" s="28"/>
      <c r="T9" s="37"/>
      <c r="U9" s="28"/>
      <c r="V9" s="28"/>
    </row>
    <row r="10" spans="1:26" s="4" customFormat="1" ht="18" customHeight="1" x14ac:dyDescent="0.2">
      <c r="A10" s="214" t="s">
        <v>15</v>
      </c>
      <c r="B10" s="217" t="s">
        <v>177</v>
      </c>
      <c r="C10" s="217" t="s">
        <v>24</v>
      </c>
      <c r="D10" s="213" t="s">
        <v>0</v>
      </c>
      <c r="E10" s="218" t="s">
        <v>17</v>
      </c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20"/>
      <c r="Q10" s="230" t="s">
        <v>101</v>
      </c>
      <c r="R10" s="215" t="s">
        <v>36</v>
      </c>
      <c r="S10" s="232" t="s">
        <v>12</v>
      </c>
      <c r="T10" s="232"/>
      <c r="U10" s="232"/>
      <c r="V10" s="232"/>
      <c r="W10" s="232"/>
      <c r="X10" s="232"/>
      <c r="Y10" s="232"/>
    </row>
    <row r="11" spans="1:26" s="5" customFormat="1" ht="21.75" customHeight="1" x14ac:dyDescent="0.2">
      <c r="A11" s="214"/>
      <c r="B11" s="217"/>
      <c r="C11" s="217"/>
      <c r="D11" s="213"/>
      <c r="E11" s="111" t="s">
        <v>1</v>
      </c>
      <c r="F11" s="111" t="s">
        <v>2</v>
      </c>
      <c r="G11" s="111" t="s">
        <v>3</v>
      </c>
      <c r="H11" s="111" t="s">
        <v>4</v>
      </c>
      <c r="I11" s="111" t="s">
        <v>3</v>
      </c>
      <c r="J11" s="111" t="s">
        <v>5</v>
      </c>
      <c r="K11" s="111" t="s">
        <v>5</v>
      </c>
      <c r="L11" s="111" t="s">
        <v>4</v>
      </c>
      <c r="M11" s="111" t="s">
        <v>6</v>
      </c>
      <c r="N11" s="111" t="s">
        <v>7</v>
      </c>
      <c r="O11" s="111" t="s">
        <v>8</v>
      </c>
      <c r="P11" s="111" t="s">
        <v>9</v>
      </c>
      <c r="Q11" s="216"/>
      <c r="R11" s="216"/>
      <c r="S11" s="112" t="s">
        <v>25</v>
      </c>
      <c r="T11" s="112" t="s">
        <v>18</v>
      </c>
      <c r="U11" s="112" t="s">
        <v>25</v>
      </c>
      <c r="V11" s="112" t="s">
        <v>18</v>
      </c>
      <c r="W11" s="112" t="s">
        <v>27</v>
      </c>
      <c r="X11" s="184" t="s">
        <v>18</v>
      </c>
      <c r="Y11" s="183" t="s">
        <v>13</v>
      </c>
      <c r="Z11" s="45"/>
    </row>
    <row r="12" spans="1:26" s="5" customFormat="1" ht="66" customHeight="1" x14ac:dyDescent="0.2">
      <c r="A12" s="154" t="s">
        <v>77</v>
      </c>
      <c r="B12" s="231" t="s">
        <v>125</v>
      </c>
      <c r="C12" s="231"/>
      <c r="D12" s="231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99"/>
      <c r="R12" s="109"/>
      <c r="S12" s="109"/>
      <c r="T12" s="110"/>
      <c r="U12" s="109"/>
      <c r="V12" s="109"/>
      <c r="W12" s="109"/>
      <c r="X12" s="109"/>
      <c r="Y12" s="195"/>
    </row>
    <row r="13" spans="1:26" s="5" customFormat="1" ht="120" customHeight="1" x14ac:dyDescent="0.2">
      <c r="A13" s="94">
        <v>1.1000000000000001</v>
      </c>
      <c r="B13" s="223" t="s">
        <v>84</v>
      </c>
      <c r="C13" s="221" t="s">
        <v>85</v>
      </c>
      <c r="D13" s="65" t="s">
        <v>163</v>
      </c>
      <c r="E13" s="6"/>
      <c r="F13" s="6"/>
      <c r="G13" s="66"/>
      <c r="H13" s="64"/>
      <c r="I13" s="64"/>
      <c r="J13" s="64"/>
      <c r="K13" s="64" t="s">
        <v>28</v>
      </c>
      <c r="L13" s="64" t="s">
        <v>28</v>
      </c>
      <c r="M13" s="64"/>
      <c r="N13" s="64"/>
      <c r="O13" s="64"/>
      <c r="P13" s="64"/>
      <c r="Q13" s="84" t="s">
        <v>164</v>
      </c>
      <c r="R13" s="89" t="s">
        <v>93</v>
      </c>
      <c r="S13" s="96" t="s">
        <v>64</v>
      </c>
      <c r="T13" s="103">
        <v>500</v>
      </c>
      <c r="U13" s="96" t="s">
        <v>91</v>
      </c>
      <c r="V13" s="92">
        <v>0</v>
      </c>
      <c r="W13" s="92" t="s">
        <v>27</v>
      </c>
      <c r="X13" s="92">
        <v>500</v>
      </c>
      <c r="Y13" s="101">
        <v>1000</v>
      </c>
    </row>
    <row r="14" spans="1:26" s="5" customFormat="1" ht="89.25" x14ac:dyDescent="0.2">
      <c r="A14" s="94"/>
      <c r="B14" s="224"/>
      <c r="C14" s="222"/>
      <c r="D14" s="186" t="s">
        <v>167</v>
      </c>
      <c r="E14" s="190" t="s">
        <v>28</v>
      </c>
      <c r="F14" s="190" t="s">
        <v>28</v>
      </c>
      <c r="G14" s="66"/>
      <c r="H14" s="64"/>
      <c r="I14" s="64"/>
      <c r="J14" s="64"/>
      <c r="K14" s="64"/>
      <c r="L14" s="64"/>
      <c r="M14" s="64"/>
      <c r="N14" s="64"/>
      <c r="O14" s="64"/>
      <c r="P14" s="64"/>
      <c r="Q14" s="84" t="s">
        <v>119</v>
      </c>
      <c r="R14" s="89" t="s">
        <v>165</v>
      </c>
      <c r="S14" s="96" t="s">
        <v>64</v>
      </c>
      <c r="T14" s="103">
        <v>1000</v>
      </c>
      <c r="U14" s="96" t="s">
        <v>91</v>
      </c>
      <c r="V14" s="92">
        <v>0</v>
      </c>
      <c r="W14" s="92" t="s">
        <v>27</v>
      </c>
      <c r="X14" s="92">
        <v>500</v>
      </c>
      <c r="Y14" s="101">
        <v>1500</v>
      </c>
    </row>
    <row r="15" spans="1:26" s="5" customFormat="1" ht="205.5" customHeight="1" x14ac:dyDescent="0.2">
      <c r="A15" s="94">
        <v>1.2</v>
      </c>
      <c r="B15" s="102" t="s">
        <v>86</v>
      </c>
      <c r="C15" s="65" t="s">
        <v>85</v>
      </c>
      <c r="D15" s="65" t="s">
        <v>166</v>
      </c>
      <c r="E15" s="83"/>
      <c r="F15" s="83" t="s">
        <v>28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84" t="s">
        <v>119</v>
      </c>
      <c r="R15" s="89" t="s">
        <v>168</v>
      </c>
      <c r="S15" s="96" t="s">
        <v>92</v>
      </c>
      <c r="T15" s="103">
        <v>2500</v>
      </c>
      <c r="U15" s="96" t="s">
        <v>169</v>
      </c>
      <c r="V15" s="92">
        <v>500</v>
      </c>
      <c r="W15" s="92" t="s">
        <v>27</v>
      </c>
      <c r="X15" s="92">
        <v>500</v>
      </c>
      <c r="Y15" s="92">
        <f>X15+V15+T15</f>
        <v>3500</v>
      </c>
    </row>
    <row r="16" spans="1:26" s="5" customFormat="1" ht="96" x14ac:dyDescent="0.2">
      <c r="A16" s="94">
        <v>1.3</v>
      </c>
      <c r="B16" s="89" t="s">
        <v>87</v>
      </c>
      <c r="C16" s="104" t="s">
        <v>88</v>
      </c>
      <c r="D16" s="89" t="s">
        <v>89</v>
      </c>
      <c r="E16" s="62"/>
      <c r="F16" s="83" t="s">
        <v>28</v>
      </c>
      <c r="G16" s="66" t="s">
        <v>28</v>
      </c>
      <c r="H16" s="66" t="s">
        <v>28</v>
      </c>
      <c r="I16" s="66"/>
      <c r="J16" s="66"/>
      <c r="K16" s="66"/>
      <c r="L16" s="66"/>
      <c r="M16" s="66"/>
      <c r="N16" s="66"/>
      <c r="O16" s="66"/>
      <c r="P16" s="66"/>
      <c r="Q16" s="84" t="s">
        <v>45</v>
      </c>
      <c r="R16" s="89" t="s">
        <v>94</v>
      </c>
      <c r="S16" s="96" t="s">
        <v>64</v>
      </c>
      <c r="T16" s="105">
        <v>4000</v>
      </c>
      <c r="U16" s="96" t="s">
        <v>91</v>
      </c>
      <c r="V16" s="92">
        <v>0</v>
      </c>
      <c r="W16" s="92" t="s">
        <v>27</v>
      </c>
      <c r="X16" s="92">
        <v>0</v>
      </c>
      <c r="Y16" s="106">
        <v>4000</v>
      </c>
    </row>
    <row r="17" spans="1:26" s="5" customFormat="1" ht="72" customHeight="1" x14ac:dyDescent="0.2">
      <c r="A17" s="233">
        <v>1.4</v>
      </c>
      <c r="B17" s="223" t="s">
        <v>132</v>
      </c>
      <c r="C17" s="221" t="s">
        <v>26</v>
      </c>
      <c r="D17" s="221" t="s">
        <v>170</v>
      </c>
      <c r="E17" s="83" t="s">
        <v>28</v>
      </c>
      <c r="F17" s="83" t="s">
        <v>28</v>
      </c>
      <c r="G17" s="66"/>
      <c r="H17" s="66"/>
      <c r="I17" s="66"/>
      <c r="J17" s="66"/>
      <c r="K17" s="66"/>
      <c r="L17" s="66"/>
      <c r="M17" s="66"/>
      <c r="N17" s="66"/>
      <c r="O17" s="66"/>
      <c r="P17" s="66" t="s">
        <v>28</v>
      </c>
      <c r="Q17" s="84" t="s">
        <v>64</v>
      </c>
      <c r="R17" s="89" t="s">
        <v>95</v>
      </c>
      <c r="S17" s="96" t="s">
        <v>64</v>
      </c>
      <c r="T17" s="103">
        <v>1200</v>
      </c>
      <c r="U17" s="96" t="s">
        <v>91</v>
      </c>
      <c r="V17" s="92">
        <v>0</v>
      </c>
      <c r="W17" s="92" t="s">
        <v>27</v>
      </c>
      <c r="X17" s="92">
        <v>0</v>
      </c>
      <c r="Y17" s="101">
        <f>T17</f>
        <v>1200</v>
      </c>
    </row>
    <row r="18" spans="1:26" ht="36" x14ac:dyDescent="0.2">
      <c r="A18" s="234"/>
      <c r="B18" s="224"/>
      <c r="C18" s="222"/>
      <c r="D18" s="222"/>
      <c r="E18" s="84" t="s">
        <v>28</v>
      </c>
      <c r="F18" s="84" t="s">
        <v>28</v>
      </c>
      <c r="G18" s="84"/>
      <c r="H18" s="15"/>
      <c r="I18" s="15"/>
      <c r="J18" s="15"/>
      <c r="K18" s="15"/>
      <c r="L18" s="15"/>
      <c r="M18" s="15"/>
      <c r="N18" s="15"/>
      <c r="O18" s="84"/>
      <c r="P18" s="84"/>
      <c r="Q18" s="84" t="s">
        <v>64</v>
      </c>
      <c r="R18" s="89" t="s">
        <v>171</v>
      </c>
      <c r="S18" s="114" t="s">
        <v>64</v>
      </c>
      <c r="T18" s="115">
        <v>600</v>
      </c>
      <c r="U18" s="114" t="s">
        <v>91</v>
      </c>
      <c r="V18" s="116">
        <v>0</v>
      </c>
      <c r="W18" s="117" t="s">
        <v>27</v>
      </c>
      <c r="X18" s="117">
        <v>0</v>
      </c>
      <c r="Y18" s="196">
        <f>T18</f>
        <v>600</v>
      </c>
    </row>
    <row r="19" spans="1:26" ht="72" x14ac:dyDescent="0.2">
      <c r="A19" s="151">
        <v>1.5</v>
      </c>
      <c r="B19" s="102" t="s">
        <v>90</v>
      </c>
      <c r="C19" s="100" t="s">
        <v>26</v>
      </c>
      <c r="D19" s="100" t="s">
        <v>174</v>
      </c>
      <c r="E19" s="14"/>
      <c r="F19" s="55"/>
      <c r="G19" s="55"/>
      <c r="H19" s="55"/>
      <c r="I19" s="55"/>
      <c r="J19" s="14"/>
      <c r="K19" s="14"/>
      <c r="L19" s="14"/>
      <c r="M19" s="14"/>
      <c r="N19" s="14"/>
      <c r="O19" s="191" t="s">
        <v>14</v>
      </c>
      <c r="P19" s="191" t="s">
        <v>14</v>
      </c>
      <c r="Q19" s="84" t="s">
        <v>172</v>
      </c>
      <c r="R19" s="89" t="s">
        <v>173</v>
      </c>
      <c r="S19" s="96" t="s">
        <v>64</v>
      </c>
      <c r="T19" s="107">
        <v>5000</v>
      </c>
      <c r="U19" s="96" t="s">
        <v>91</v>
      </c>
      <c r="V19" s="92">
        <v>0</v>
      </c>
      <c r="W19" s="97" t="s">
        <v>27</v>
      </c>
      <c r="X19" s="97">
        <v>16000</v>
      </c>
      <c r="Y19" s="101">
        <f>X19+T19</f>
        <v>21000</v>
      </c>
      <c r="Z19" s="29"/>
    </row>
    <row r="20" spans="1:26" ht="18.75" customHeight="1" x14ac:dyDescent="0.2">
      <c r="A20" s="32"/>
      <c r="B20" s="33"/>
      <c r="C20" s="34"/>
      <c r="D20" s="3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00"/>
      <c r="R20" s="99"/>
      <c r="S20" s="99"/>
      <c r="T20" s="99">
        <f>T13+T14+T15+T16+T17+T18+T19</f>
        <v>14800</v>
      </c>
      <c r="U20" s="99"/>
      <c r="V20" s="99">
        <f>SUM(V13:V19)</f>
        <v>500</v>
      </c>
      <c r="W20" s="99"/>
      <c r="X20" s="99">
        <f>X13+X14+X15+X19</f>
        <v>17500</v>
      </c>
      <c r="Y20" s="99">
        <f>Y13+Y14+Y15+Y16+Y17+Y18+Y19</f>
        <v>32800</v>
      </c>
      <c r="Z20" s="29"/>
    </row>
    <row r="23" spans="1:26" x14ac:dyDescent="0.2">
      <c r="A23" s="214" t="s">
        <v>15</v>
      </c>
      <c r="B23" s="217" t="s">
        <v>83</v>
      </c>
      <c r="C23" s="217" t="s">
        <v>24</v>
      </c>
      <c r="D23" s="213" t="s">
        <v>0</v>
      </c>
      <c r="E23" s="214" t="s">
        <v>17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7" t="s">
        <v>10</v>
      </c>
      <c r="R23" s="217" t="s">
        <v>11</v>
      </c>
      <c r="S23" s="113" t="s">
        <v>12</v>
      </c>
      <c r="T23" s="113"/>
      <c r="U23" s="113"/>
      <c r="V23" s="113"/>
      <c r="W23" s="113"/>
      <c r="X23" s="183"/>
      <c r="Y23" s="183"/>
    </row>
    <row r="24" spans="1:26" x14ac:dyDescent="0.2">
      <c r="A24" s="214"/>
      <c r="B24" s="217"/>
      <c r="C24" s="217"/>
      <c r="D24" s="213"/>
      <c r="E24" s="111" t="s">
        <v>1</v>
      </c>
      <c r="F24" s="111" t="s">
        <v>2</v>
      </c>
      <c r="G24" s="111" t="s">
        <v>3</v>
      </c>
      <c r="H24" s="111" t="s">
        <v>4</v>
      </c>
      <c r="I24" s="111" t="s">
        <v>3</v>
      </c>
      <c r="J24" s="111" t="s">
        <v>5</v>
      </c>
      <c r="K24" s="111" t="s">
        <v>5</v>
      </c>
      <c r="L24" s="111" t="s">
        <v>4</v>
      </c>
      <c r="M24" s="111" t="s">
        <v>6</v>
      </c>
      <c r="N24" s="111" t="s">
        <v>7</v>
      </c>
      <c r="O24" s="111" t="s">
        <v>8</v>
      </c>
      <c r="P24" s="111" t="s">
        <v>9</v>
      </c>
      <c r="Q24" s="217"/>
      <c r="R24" s="217"/>
      <c r="S24" s="112" t="s">
        <v>25</v>
      </c>
      <c r="T24" s="112" t="s">
        <v>18</v>
      </c>
      <c r="U24" s="112" t="s">
        <v>25</v>
      </c>
      <c r="V24" s="112" t="s">
        <v>18</v>
      </c>
      <c r="W24" s="112" t="s">
        <v>25</v>
      </c>
      <c r="X24" s="184"/>
      <c r="Y24" s="183" t="s">
        <v>13</v>
      </c>
    </row>
    <row r="25" spans="1:26" ht="63.75" customHeight="1" x14ac:dyDescent="0.2">
      <c r="A25" s="84"/>
      <c r="B25" s="212" t="s">
        <v>137</v>
      </c>
      <c r="C25" s="212"/>
      <c r="D25" s="212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90"/>
      <c r="R25" s="89"/>
      <c r="S25" s="96"/>
      <c r="T25" s="96"/>
      <c r="U25" s="96"/>
      <c r="V25" s="90"/>
      <c r="W25" s="90"/>
      <c r="X25" s="90"/>
      <c r="Y25" s="118"/>
    </row>
    <row r="26" spans="1:26" ht="153" x14ac:dyDescent="0.2">
      <c r="A26" s="84">
        <v>2.1</v>
      </c>
      <c r="B26" s="89" t="s">
        <v>96</v>
      </c>
      <c r="C26" s="104" t="s">
        <v>88</v>
      </c>
      <c r="D26" s="65" t="s">
        <v>176</v>
      </c>
      <c r="E26" s="65" t="s">
        <v>14</v>
      </c>
      <c r="F26" s="65" t="s">
        <v>14</v>
      </c>
      <c r="G26" s="65" t="s">
        <v>14</v>
      </c>
      <c r="H26" s="65" t="s">
        <v>14</v>
      </c>
      <c r="I26" s="65" t="s">
        <v>14</v>
      </c>
      <c r="J26" s="65" t="s">
        <v>14</v>
      </c>
      <c r="K26" s="65" t="s">
        <v>14</v>
      </c>
      <c r="L26" s="65" t="s">
        <v>14</v>
      </c>
      <c r="M26" s="65" t="s">
        <v>14</v>
      </c>
      <c r="N26" s="65" t="s">
        <v>14</v>
      </c>
      <c r="O26" s="65" t="s">
        <v>14</v>
      </c>
      <c r="P26" s="65" t="s">
        <v>14</v>
      </c>
      <c r="Q26" s="90" t="s">
        <v>97</v>
      </c>
      <c r="R26" s="89" t="s">
        <v>98</v>
      </c>
      <c r="S26" s="96" t="s">
        <v>64</v>
      </c>
      <c r="T26" s="103">
        <v>1000</v>
      </c>
      <c r="U26" s="96" t="s">
        <v>160</v>
      </c>
      <c r="V26" s="119">
        <v>3000</v>
      </c>
      <c r="W26" s="92" t="s">
        <v>27</v>
      </c>
      <c r="X26" s="92">
        <v>900</v>
      </c>
      <c r="Y26" s="97">
        <f>X26+V26+T26</f>
        <v>4900</v>
      </c>
    </row>
    <row r="27" spans="1:26" ht="84" x14ac:dyDescent="0.2">
      <c r="A27" s="84">
        <v>2.2000000000000002</v>
      </c>
      <c r="B27" s="89" t="s">
        <v>179</v>
      </c>
      <c r="C27" s="104" t="s">
        <v>88</v>
      </c>
      <c r="D27" s="65" t="s">
        <v>175</v>
      </c>
      <c r="E27" s="65"/>
      <c r="F27" s="65" t="s">
        <v>14</v>
      </c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90" t="s">
        <v>99</v>
      </c>
      <c r="R27" s="89" t="s">
        <v>100</v>
      </c>
      <c r="S27" s="96" t="s">
        <v>64</v>
      </c>
      <c r="T27" s="103">
        <v>3000</v>
      </c>
      <c r="U27" s="96" t="s">
        <v>160</v>
      </c>
      <c r="V27" s="123">
        <v>0</v>
      </c>
      <c r="W27" s="90" t="s">
        <v>27</v>
      </c>
      <c r="X27" s="97">
        <v>600</v>
      </c>
      <c r="Y27" s="97">
        <f>X27+T27</f>
        <v>3600</v>
      </c>
    </row>
    <row r="28" spans="1:26" x14ac:dyDescent="0.2">
      <c r="A28" s="12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201"/>
      <c r="R28" s="121"/>
      <c r="S28" s="225"/>
      <c r="T28" s="207">
        <f t="shared" ref="T28:V28" si="0">SUM(T26:T27)</f>
        <v>4000</v>
      </c>
      <c r="U28" s="227"/>
      <c r="V28" s="207">
        <f t="shared" si="0"/>
        <v>3000</v>
      </c>
      <c r="W28" s="227"/>
      <c r="X28" s="207">
        <f>SUM(X26:X27)</f>
        <v>1500</v>
      </c>
      <c r="Y28" s="209">
        <f>Y26+Y27</f>
        <v>8500</v>
      </c>
    </row>
    <row r="29" spans="1:26" ht="15.75" x14ac:dyDescent="0.25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201"/>
      <c r="R29" s="121"/>
      <c r="S29" s="226"/>
      <c r="T29" s="208">
        <f>T28+T20</f>
        <v>18800</v>
      </c>
      <c r="U29" s="228"/>
      <c r="V29" s="208">
        <f t="shared" ref="V29" si="1">V20+V28</f>
        <v>3500</v>
      </c>
      <c r="W29" s="228"/>
      <c r="X29" s="210">
        <f>X20+X26+X27</f>
        <v>19000</v>
      </c>
      <c r="Y29" s="211">
        <f>Y20+Y28</f>
        <v>41300</v>
      </c>
    </row>
    <row r="30" spans="1:26" x14ac:dyDescent="0.2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201"/>
      <c r="R30" s="121"/>
      <c r="S30" s="121"/>
      <c r="T30" s="121"/>
      <c r="U30" s="121"/>
      <c r="V30" s="121"/>
      <c r="W30" s="122"/>
      <c r="X30" s="122"/>
    </row>
    <row r="31" spans="1:26" x14ac:dyDescent="0.2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201"/>
      <c r="R31" s="121"/>
      <c r="S31" s="121"/>
      <c r="T31" s="121"/>
      <c r="U31" s="121"/>
      <c r="V31" s="121"/>
      <c r="W31" s="122"/>
      <c r="X31" s="122"/>
    </row>
    <row r="32" spans="1:26" x14ac:dyDescent="0.2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201"/>
      <c r="R32" s="121"/>
      <c r="S32" s="121"/>
      <c r="T32" s="121"/>
      <c r="U32" s="121"/>
      <c r="V32" s="121"/>
      <c r="W32" s="122"/>
      <c r="X32" s="122"/>
    </row>
  </sheetData>
  <mergeCells count="29">
    <mergeCell ref="S28:S29"/>
    <mergeCell ref="U28:U29"/>
    <mergeCell ref="W28:W29"/>
    <mergeCell ref="A1:W1"/>
    <mergeCell ref="A2:W2"/>
    <mergeCell ref="A3:W3"/>
    <mergeCell ref="D10:D11"/>
    <mergeCell ref="Q10:Q11"/>
    <mergeCell ref="B12:D12"/>
    <mergeCell ref="S10:Y10"/>
    <mergeCell ref="A23:A24"/>
    <mergeCell ref="B23:B24"/>
    <mergeCell ref="C23:C24"/>
    <mergeCell ref="B17:B18"/>
    <mergeCell ref="C17:C18"/>
    <mergeCell ref="A17:A18"/>
    <mergeCell ref="B25:D25"/>
    <mergeCell ref="D23:D24"/>
    <mergeCell ref="A10:A11"/>
    <mergeCell ref="R10:R11"/>
    <mergeCell ref="C10:C11"/>
    <mergeCell ref="B10:B11"/>
    <mergeCell ref="E10:P10"/>
    <mergeCell ref="E23:P23"/>
    <mergeCell ref="Q23:Q24"/>
    <mergeCell ref="R23:R24"/>
    <mergeCell ref="D17:D18"/>
    <mergeCell ref="B13:B14"/>
    <mergeCell ref="C13:C14"/>
  </mergeCells>
  <phoneticPr fontId="0" type="noConversion"/>
  <printOptions horizontalCentered="1"/>
  <pageMargins left="0" right="0.19685039370078741" top="0.39370078740157483" bottom="0.39370078740157483" header="0" footer="0"/>
  <pageSetup scale="74" orientation="landscape" horizontalDpi="4294967294" r:id="rId1"/>
  <headerFooter alignWithMargins="0"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"/>
  <sheetViews>
    <sheetView topLeftCell="B14" zoomScale="110" zoomScaleNormal="110" zoomScalePageLayoutView="90" workbookViewId="0">
      <selection activeCell="Y24" sqref="Y24"/>
    </sheetView>
  </sheetViews>
  <sheetFormatPr baseColWidth="10" defaultRowHeight="12.75" x14ac:dyDescent="0.2"/>
  <cols>
    <col min="1" max="1" width="5.28515625" style="11" customWidth="1"/>
    <col min="2" max="2" width="14.140625" style="9" customWidth="1"/>
    <col min="3" max="3" width="11.140625" style="10" customWidth="1"/>
    <col min="4" max="4" width="14.140625" style="10" customWidth="1"/>
    <col min="5" max="8" width="2" style="10" customWidth="1"/>
    <col min="9" max="9" width="2.42578125" style="10" bestFit="1" customWidth="1"/>
    <col min="10" max="10" width="2" style="10" customWidth="1"/>
    <col min="11" max="12" width="2.42578125" style="10" bestFit="1" customWidth="1"/>
    <col min="13" max="16" width="2" style="10" customWidth="1"/>
    <col min="17" max="17" width="11.7109375" style="11" customWidth="1"/>
    <col min="18" max="18" width="8.5703125" style="10" customWidth="1"/>
    <col min="19" max="19" width="7.5703125" style="11" customWidth="1"/>
    <col min="20" max="20" width="14.7109375" style="11" customWidth="1"/>
    <col min="21" max="21" width="10.5703125" style="38" customWidth="1"/>
    <col min="22" max="23" width="12.140625" style="11" customWidth="1"/>
    <col min="24" max="24" width="8.85546875" style="11" bestFit="1" customWidth="1"/>
    <col min="25" max="25" width="16" style="11" customWidth="1"/>
  </cols>
  <sheetData>
    <row r="1" spans="1:26" s="2" customFormat="1" ht="18" x14ac:dyDescent="0.25">
      <c r="A1" s="252" t="s">
        <v>19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6" s="2" customFormat="1" ht="15.75" x14ac:dyDescent="0.25">
      <c r="A2" s="253" t="s">
        <v>178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</row>
    <row r="3" spans="1:26" s="2" customFormat="1" ht="15.75" customHeight="1" x14ac:dyDescent="0.25">
      <c r="A3" s="229" t="s">
        <v>158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</row>
    <row r="4" spans="1:26" s="2" customFormat="1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81"/>
      <c r="X4" s="3"/>
      <c r="Y4" s="3"/>
    </row>
    <row r="5" spans="1:26" s="2" customFormat="1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40"/>
      <c r="V5" s="8"/>
      <c r="W5" s="187"/>
      <c r="X5" s="8"/>
      <c r="Y5" s="8"/>
    </row>
    <row r="6" spans="1:26" x14ac:dyDescent="0.2">
      <c r="A6" s="30" t="s">
        <v>30</v>
      </c>
      <c r="B6" s="30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  <c r="T6" s="28"/>
      <c r="U6" s="37"/>
      <c r="V6" s="28"/>
      <c r="W6" s="28"/>
      <c r="X6" s="28"/>
      <c r="Y6" s="28"/>
    </row>
    <row r="7" spans="1:26" x14ac:dyDescent="0.2">
      <c r="A7" s="30" t="s">
        <v>46</v>
      </c>
      <c r="B7" s="3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28"/>
      <c r="U7" s="37"/>
      <c r="V7" s="28"/>
      <c r="W7" s="28"/>
      <c r="X7" s="28"/>
      <c r="Y7" s="28"/>
    </row>
    <row r="8" spans="1:26" x14ac:dyDescent="0.2">
      <c r="A8" s="30" t="s">
        <v>161</v>
      </c>
      <c r="B8" s="30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8"/>
      <c r="T8" s="28"/>
      <c r="U8" s="37"/>
      <c r="V8" s="28"/>
      <c r="W8" s="28"/>
      <c r="X8" s="28"/>
      <c r="Y8" s="28"/>
    </row>
    <row r="9" spans="1:26" ht="28.5" customHeight="1" x14ac:dyDescent="0.2">
      <c r="A9" s="237" t="s">
        <v>102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</row>
    <row r="11" spans="1:26" s="4" customFormat="1" ht="12.75" customHeight="1" x14ac:dyDescent="0.2">
      <c r="A11" s="241" t="s">
        <v>15</v>
      </c>
      <c r="B11" s="255" t="s">
        <v>177</v>
      </c>
      <c r="C11" s="255" t="s">
        <v>24</v>
      </c>
      <c r="D11" s="241" t="s">
        <v>0</v>
      </c>
      <c r="E11" s="243" t="s">
        <v>17</v>
      </c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5"/>
      <c r="Q11" s="246" t="s">
        <v>10</v>
      </c>
      <c r="R11" s="246" t="s">
        <v>11</v>
      </c>
      <c r="S11" s="238" t="s">
        <v>12</v>
      </c>
      <c r="T11" s="239"/>
      <c r="U11" s="239"/>
      <c r="V11" s="239"/>
      <c r="W11" s="239"/>
      <c r="X11" s="239"/>
      <c r="Y11" s="240"/>
    </row>
    <row r="12" spans="1:26" s="5" customFormat="1" x14ac:dyDescent="0.2">
      <c r="A12" s="242"/>
      <c r="B12" s="256"/>
      <c r="C12" s="256"/>
      <c r="D12" s="242"/>
      <c r="E12" s="125" t="s">
        <v>1</v>
      </c>
      <c r="F12" s="125" t="s">
        <v>2</v>
      </c>
      <c r="G12" s="125" t="s">
        <v>3</v>
      </c>
      <c r="H12" s="125" t="s">
        <v>4</v>
      </c>
      <c r="I12" s="125" t="s">
        <v>3</v>
      </c>
      <c r="J12" s="125" t="s">
        <v>5</v>
      </c>
      <c r="K12" s="125" t="s">
        <v>5</v>
      </c>
      <c r="L12" s="125" t="s">
        <v>4</v>
      </c>
      <c r="M12" s="125" t="s">
        <v>6</v>
      </c>
      <c r="N12" s="125" t="s">
        <v>7</v>
      </c>
      <c r="O12" s="125" t="s">
        <v>8</v>
      </c>
      <c r="P12" s="125" t="s">
        <v>9</v>
      </c>
      <c r="Q12" s="247"/>
      <c r="R12" s="247"/>
      <c r="S12" s="126" t="s">
        <v>38</v>
      </c>
      <c r="T12" s="85" t="s">
        <v>18</v>
      </c>
      <c r="U12" s="126" t="s">
        <v>38</v>
      </c>
      <c r="V12" s="126" t="s">
        <v>18</v>
      </c>
      <c r="W12" s="126" t="s">
        <v>25</v>
      </c>
      <c r="X12" s="126" t="s">
        <v>18</v>
      </c>
      <c r="Y12" s="85" t="s">
        <v>13</v>
      </c>
    </row>
    <row r="13" spans="1:26" s="5" customFormat="1" ht="41.25" customHeight="1" x14ac:dyDescent="0.2">
      <c r="A13" s="90"/>
      <c r="B13" s="248" t="s">
        <v>145</v>
      </c>
      <c r="C13" s="249"/>
      <c r="D13" s="250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8"/>
      <c r="T13" s="128"/>
      <c r="U13" s="128"/>
      <c r="V13" s="128"/>
      <c r="W13" s="128"/>
      <c r="X13" s="128"/>
      <c r="Y13" s="128"/>
      <c r="Z13" s="87"/>
    </row>
    <row r="14" spans="1:26" s="5" customFormat="1" ht="72" x14ac:dyDescent="0.2">
      <c r="A14" s="90">
        <v>1.1000000000000001</v>
      </c>
      <c r="B14" s="89" t="s">
        <v>103</v>
      </c>
      <c r="C14" s="89" t="s">
        <v>104</v>
      </c>
      <c r="D14" s="89" t="s">
        <v>105</v>
      </c>
      <c r="E14" s="90"/>
      <c r="F14" s="90"/>
      <c r="G14" s="90"/>
      <c r="H14" s="90"/>
      <c r="I14" s="90" t="s">
        <v>14</v>
      </c>
      <c r="J14" s="90" t="s">
        <v>14</v>
      </c>
      <c r="K14" s="90" t="s">
        <v>14</v>
      </c>
      <c r="L14" s="90"/>
      <c r="M14" s="90"/>
      <c r="N14" s="90"/>
      <c r="O14" s="90"/>
      <c r="P14" s="90"/>
      <c r="Q14" s="90" t="s">
        <v>159</v>
      </c>
      <c r="R14" s="90" t="s">
        <v>106</v>
      </c>
      <c r="S14" s="84" t="s">
        <v>92</v>
      </c>
      <c r="T14" s="101">
        <v>1000</v>
      </c>
      <c r="U14" s="90" t="s">
        <v>72</v>
      </c>
      <c r="V14" s="92">
        <v>0</v>
      </c>
      <c r="W14" s="92" t="s">
        <v>27</v>
      </c>
      <c r="X14" s="97">
        <v>0</v>
      </c>
      <c r="Y14" s="101">
        <f>T14</f>
        <v>1000</v>
      </c>
      <c r="Z14" s="87"/>
    </row>
    <row r="15" spans="1:26" ht="13.5" thickBot="1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4">
        <f>T14</f>
        <v>1000</v>
      </c>
      <c r="U15" s="124"/>
      <c r="V15" s="124"/>
      <c r="W15" s="124"/>
      <c r="X15" s="124"/>
      <c r="Y15" s="124">
        <f>SUM(T15:X15)</f>
        <v>1000</v>
      </c>
      <c r="Z15" s="87"/>
    </row>
    <row r="16" spans="1:26" x14ac:dyDescent="0.2">
      <c r="A16" s="30" t="s">
        <v>30</v>
      </c>
      <c r="B16" s="30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  <c r="T16" s="28"/>
      <c r="U16" s="37"/>
      <c r="V16" s="28"/>
      <c r="W16" s="28"/>
      <c r="X16" s="28"/>
      <c r="Y16" s="28"/>
    </row>
    <row r="17" spans="1:25" x14ac:dyDescent="0.2">
      <c r="A17" s="30" t="s">
        <v>46</v>
      </c>
      <c r="B17" s="30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8"/>
      <c r="U17" s="37"/>
      <c r="V17" s="28"/>
      <c r="W17" s="28"/>
      <c r="X17" s="28"/>
      <c r="Y17" s="28"/>
    </row>
    <row r="18" spans="1:25" x14ac:dyDescent="0.2">
      <c r="A18" s="30" t="s">
        <v>109</v>
      </c>
      <c r="B18" s="30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8"/>
      <c r="T18" s="28"/>
      <c r="U18" s="37"/>
      <c r="V18" s="28"/>
      <c r="W18" s="28"/>
      <c r="X18" s="28"/>
      <c r="Y18" s="28"/>
    </row>
    <row r="19" spans="1:25" x14ac:dyDescent="0.2">
      <c r="A19" s="237" t="s">
        <v>110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</row>
    <row r="21" spans="1:25" x14ac:dyDescent="0.2">
      <c r="A21" s="213" t="s">
        <v>15</v>
      </c>
      <c r="B21" s="214" t="s">
        <v>83</v>
      </c>
      <c r="C21" s="214" t="s">
        <v>24</v>
      </c>
      <c r="D21" s="251" t="s">
        <v>0</v>
      </c>
      <c r="E21" s="235" t="s">
        <v>17</v>
      </c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 t="s">
        <v>37</v>
      </c>
      <c r="R21" s="236" t="s">
        <v>36</v>
      </c>
      <c r="S21" s="213" t="s">
        <v>12</v>
      </c>
      <c r="T21" s="213"/>
      <c r="U21" s="213"/>
      <c r="V21" s="213"/>
      <c r="W21" s="213"/>
      <c r="X21" s="213"/>
      <c r="Y21" s="213"/>
    </row>
    <row r="22" spans="1:25" x14ac:dyDescent="0.2">
      <c r="A22" s="213"/>
      <c r="B22" s="214"/>
      <c r="C22" s="214"/>
      <c r="D22" s="251"/>
      <c r="E22" s="130" t="s">
        <v>1</v>
      </c>
      <c r="F22" s="130" t="s">
        <v>2</v>
      </c>
      <c r="G22" s="130" t="s">
        <v>3</v>
      </c>
      <c r="H22" s="130" t="s">
        <v>4</v>
      </c>
      <c r="I22" s="130" t="s">
        <v>3</v>
      </c>
      <c r="J22" s="130" t="s">
        <v>5</v>
      </c>
      <c r="K22" s="130" t="s">
        <v>5</v>
      </c>
      <c r="L22" s="130" t="s">
        <v>4</v>
      </c>
      <c r="M22" s="130" t="s">
        <v>6</v>
      </c>
      <c r="N22" s="130" t="s">
        <v>7</v>
      </c>
      <c r="O22" s="130" t="s">
        <v>8</v>
      </c>
      <c r="P22" s="130" t="s">
        <v>9</v>
      </c>
      <c r="Q22" s="235"/>
      <c r="R22" s="236"/>
      <c r="S22" s="131" t="s">
        <v>25</v>
      </c>
      <c r="T22" s="131" t="s">
        <v>18</v>
      </c>
      <c r="U22" s="131" t="s">
        <v>25</v>
      </c>
      <c r="V22" s="131" t="s">
        <v>18</v>
      </c>
      <c r="W22" s="182"/>
      <c r="X22" s="131" t="s">
        <v>27</v>
      </c>
      <c r="Y22" s="131" t="s">
        <v>13</v>
      </c>
    </row>
    <row r="23" spans="1:25" ht="96" x14ac:dyDescent="0.2">
      <c r="A23" s="90" t="s">
        <v>107</v>
      </c>
      <c r="B23" s="89" t="s">
        <v>108</v>
      </c>
      <c r="C23" s="89" t="s">
        <v>26</v>
      </c>
      <c r="D23" s="89" t="s">
        <v>182</v>
      </c>
      <c r="E23" s="89"/>
      <c r="F23" s="89"/>
      <c r="G23" s="89"/>
      <c r="H23" s="89"/>
      <c r="I23" s="90"/>
      <c r="J23" s="90" t="s">
        <v>14</v>
      </c>
      <c r="K23" s="90" t="s">
        <v>14</v>
      </c>
      <c r="L23" s="89"/>
      <c r="M23" s="89"/>
      <c r="N23" s="89"/>
      <c r="O23" s="89"/>
      <c r="P23" s="89"/>
      <c r="Q23" s="89" t="s">
        <v>180</v>
      </c>
      <c r="R23" s="89" t="s">
        <v>181</v>
      </c>
      <c r="S23" s="90" t="s">
        <v>92</v>
      </c>
      <c r="T23" s="92">
        <v>3000</v>
      </c>
      <c r="U23" s="90" t="s">
        <v>72</v>
      </c>
      <c r="V23" s="92">
        <v>0</v>
      </c>
      <c r="W23" s="92" t="s">
        <v>27</v>
      </c>
      <c r="X23" s="92">
        <v>500</v>
      </c>
      <c r="Y23" s="97">
        <f>X23+T23</f>
        <v>3500</v>
      </c>
    </row>
    <row r="24" spans="1:25" x14ac:dyDescent="0.2">
      <c r="T24" s="133">
        <f t="shared" ref="T24:X24" si="0">T23+T15</f>
        <v>4000</v>
      </c>
      <c r="U24" s="133"/>
      <c r="V24" s="133">
        <f t="shared" si="0"/>
        <v>0</v>
      </c>
      <c r="W24" s="133"/>
      <c r="X24" s="133">
        <f t="shared" si="0"/>
        <v>500</v>
      </c>
      <c r="Y24" s="133">
        <f>Y23+Y15</f>
        <v>4500</v>
      </c>
    </row>
  </sheetData>
  <mergeCells count="22">
    <mergeCell ref="A1:Y1"/>
    <mergeCell ref="A2:Y2"/>
    <mergeCell ref="A3:Y3"/>
    <mergeCell ref="R11:R12"/>
    <mergeCell ref="A9:Y9"/>
    <mergeCell ref="C11:C12"/>
    <mergeCell ref="B11:B12"/>
    <mergeCell ref="Q21:Q22"/>
    <mergeCell ref="R21:R22"/>
    <mergeCell ref="S21:Y21"/>
    <mergeCell ref="A19:Y19"/>
    <mergeCell ref="S11:Y11"/>
    <mergeCell ref="D11:D12"/>
    <mergeCell ref="E11:P11"/>
    <mergeCell ref="A11:A12"/>
    <mergeCell ref="Q11:Q12"/>
    <mergeCell ref="B13:D13"/>
    <mergeCell ref="A21:A22"/>
    <mergeCell ref="B21:B22"/>
    <mergeCell ref="C21:C22"/>
    <mergeCell ref="D21:D22"/>
    <mergeCell ref="E21:P21"/>
  </mergeCells>
  <phoneticPr fontId="0" type="noConversion"/>
  <printOptions horizontalCentered="1" verticalCentered="1"/>
  <pageMargins left="0.19685039370078741" right="0.19685039370078741" top="0.19685039370078741" bottom="0.19685039370078741" header="0" footer="0.19685039370078741"/>
  <pageSetup scale="75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4"/>
  <sheetViews>
    <sheetView zoomScaleNormal="100" workbookViewId="0">
      <selection activeCell="V19" sqref="V19"/>
    </sheetView>
  </sheetViews>
  <sheetFormatPr baseColWidth="10" defaultRowHeight="12.75" x14ac:dyDescent="0.2"/>
  <cols>
    <col min="5" max="6" width="2.140625" bestFit="1" customWidth="1"/>
    <col min="7" max="7" width="2.5703125" bestFit="1" customWidth="1"/>
    <col min="8" max="8" width="2.28515625" bestFit="1" customWidth="1"/>
    <col min="9" max="9" width="2.5703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  <col min="17" max="17" width="12.140625" customWidth="1"/>
    <col min="19" max="19" width="12.42578125" customWidth="1"/>
    <col min="20" max="20" width="8.85546875" customWidth="1"/>
    <col min="22" max="23" width="9.28515625" customWidth="1"/>
    <col min="24" max="24" width="8.28515625" customWidth="1"/>
  </cols>
  <sheetData>
    <row r="1" spans="1:25" ht="18" x14ac:dyDescent="0.2">
      <c r="A1" s="252" t="s">
        <v>19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ht="15.75" x14ac:dyDescent="0.2">
      <c r="A2" s="253" t="s">
        <v>178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</row>
    <row r="3" spans="1:25" ht="15.75" x14ac:dyDescent="0.2">
      <c r="A3" s="229" t="s">
        <v>158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</row>
    <row r="4" spans="1:25" ht="15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81"/>
      <c r="X4" s="3"/>
      <c r="Y4" s="3"/>
    </row>
    <row r="5" spans="1:25" ht="15.75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40"/>
      <c r="V5" s="8"/>
      <c r="W5" s="187"/>
      <c r="X5" s="8"/>
      <c r="Y5" s="8"/>
    </row>
    <row r="6" spans="1:25" x14ac:dyDescent="0.2">
      <c r="A6" s="30" t="s">
        <v>116</v>
      </c>
      <c r="B6" s="30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  <c r="T6" s="28"/>
      <c r="U6" s="37"/>
      <c r="V6" s="28"/>
      <c r="W6" s="28"/>
      <c r="X6" s="28"/>
      <c r="Y6" s="28"/>
    </row>
    <row r="7" spans="1:25" x14ac:dyDescent="0.2">
      <c r="A7" s="30" t="s">
        <v>114</v>
      </c>
      <c r="B7" s="3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28"/>
      <c r="U7" s="37"/>
      <c r="V7" s="28"/>
      <c r="W7" s="28"/>
      <c r="X7" s="28"/>
      <c r="Y7" s="28"/>
    </row>
    <row r="8" spans="1:25" x14ac:dyDescent="0.2">
      <c r="A8" s="30" t="s">
        <v>115</v>
      </c>
      <c r="B8" s="30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8"/>
      <c r="T8" s="28"/>
      <c r="U8" s="37"/>
      <c r="V8" s="28"/>
      <c r="W8" s="28"/>
      <c r="X8" s="28"/>
      <c r="Y8" s="28"/>
    </row>
    <row r="9" spans="1:25" x14ac:dyDescent="0.2">
      <c r="A9" s="237" t="s">
        <v>183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</row>
    <row r="10" spans="1:25" x14ac:dyDescent="0.2">
      <c r="A10" s="1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  <c r="R10" s="10"/>
      <c r="S10" s="11"/>
      <c r="T10" s="11"/>
      <c r="U10" s="38"/>
      <c r="V10" s="11"/>
      <c r="W10" s="11"/>
      <c r="X10" s="11"/>
      <c r="Y10" s="11"/>
    </row>
    <row r="11" spans="1:25" x14ac:dyDescent="0.2">
      <c r="A11" s="241" t="s">
        <v>15</v>
      </c>
      <c r="B11" s="255" t="s">
        <v>177</v>
      </c>
      <c r="C11" s="255" t="s">
        <v>24</v>
      </c>
      <c r="D11" s="241" t="s">
        <v>0</v>
      </c>
      <c r="E11" s="243" t="s">
        <v>17</v>
      </c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5"/>
      <c r="Q11" s="246" t="s">
        <v>10</v>
      </c>
      <c r="R11" s="246" t="s">
        <v>11</v>
      </c>
      <c r="S11" s="238" t="s">
        <v>12</v>
      </c>
      <c r="T11" s="239"/>
      <c r="U11" s="239"/>
      <c r="V11" s="239"/>
      <c r="W11" s="239"/>
      <c r="X11" s="239"/>
      <c r="Y11" s="240"/>
    </row>
    <row r="12" spans="1:25" ht="28.5" customHeight="1" x14ac:dyDescent="0.2">
      <c r="A12" s="258"/>
      <c r="B12" s="259"/>
      <c r="C12" s="259"/>
      <c r="D12" s="258"/>
      <c r="E12" s="47" t="s">
        <v>1</v>
      </c>
      <c r="F12" s="47" t="s">
        <v>2</v>
      </c>
      <c r="G12" s="47" t="s">
        <v>3</v>
      </c>
      <c r="H12" s="47" t="s">
        <v>4</v>
      </c>
      <c r="I12" s="47" t="s">
        <v>3</v>
      </c>
      <c r="J12" s="47" t="s">
        <v>5</v>
      </c>
      <c r="K12" s="47" t="s">
        <v>5</v>
      </c>
      <c r="L12" s="47" t="s">
        <v>4</v>
      </c>
      <c r="M12" s="47" t="s">
        <v>6</v>
      </c>
      <c r="N12" s="47" t="s">
        <v>7</v>
      </c>
      <c r="O12" s="47" t="s">
        <v>8</v>
      </c>
      <c r="P12" s="47" t="s">
        <v>9</v>
      </c>
      <c r="Q12" s="257"/>
      <c r="R12" s="257"/>
      <c r="S12" s="46" t="s">
        <v>38</v>
      </c>
      <c r="T12" s="63" t="s">
        <v>18</v>
      </c>
      <c r="U12" s="46" t="s">
        <v>38</v>
      </c>
      <c r="V12" s="46" t="s">
        <v>18</v>
      </c>
      <c r="W12" s="46" t="s">
        <v>25</v>
      </c>
      <c r="X12" s="46" t="s">
        <v>18</v>
      </c>
      <c r="Y12" s="63" t="s">
        <v>13</v>
      </c>
    </row>
    <row r="13" spans="1:25" ht="96" x14ac:dyDescent="0.2">
      <c r="A13" s="90">
        <v>2.2999999999999998</v>
      </c>
      <c r="B13" s="90" t="s">
        <v>111</v>
      </c>
      <c r="C13" s="90" t="s">
        <v>112</v>
      </c>
      <c r="D13" s="90" t="s">
        <v>184</v>
      </c>
      <c r="E13" s="90"/>
      <c r="F13" s="90"/>
      <c r="G13" s="90" t="s">
        <v>14</v>
      </c>
      <c r="H13" s="90" t="s">
        <v>14</v>
      </c>
      <c r="I13" s="90"/>
      <c r="J13" s="90"/>
      <c r="K13" s="90"/>
      <c r="L13" s="90"/>
      <c r="M13" s="90"/>
      <c r="N13" s="90"/>
      <c r="O13" s="90"/>
      <c r="P13" s="90"/>
      <c r="Q13" s="90" t="s">
        <v>64</v>
      </c>
      <c r="R13" s="90" t="s">
        <v>113</v>
      </c>
      <c r="S13" s="90" t="s">
        <v>92</v>
      </c>
      <c r="T13" s="101">
        <v>1500</v>
      </c>
      <c r="U13" s="90" t="s">
        <v>72</v>
      </c>
      <c r="V13" s="101">
        <v>0</v>
      </c>
      <c r="W13" s="90" t="s">
        <v>27</v>
      </c>
      <c r="X13" s="90">
        <v>0</v>
      </c>
      <c r="Y13" s="134">
        <f>T13</f>
        <v>1500</v>
      </c>
    </row>
    <row r="14" spans="1:25" x14ac:dyDescent="0.2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7"/>
      <c r="U14" s="137"/>
      <c r="V14" s="137"/>
      <c r="W14" s="137"/>
      <c r="X14" s="137"/>
      <c r="Y14" s="135">
        <f>Y13</f>
        <v>1500</v>
      </c>
    </row>
  </sheetData>
  <mergeCells count="12">
    <mergeCell ref="Q11:Q12"/>
    <mergeCell ref="A1:Y1"/>
    <mergeCell ref="A2:Y2"/>
    <mergeCell ref="A3:Y3"/>
    <mergeCell ref="A9:Y9"/>
    <mergeCell ref="R11:R12"/>
    <mergeCell ref="S11:Y11"/>
    <mergeCell ref="D11:D12"/>
    <mergeCell ref="E11:P11"/>
    <mergeCell ref="A11:A12"/>
    <mergeCell ref="B11:B12"/>
    <mergeCell ref="C11:C12"/>
  </mergeCells>
  <pageMargins left="0.51181102362204722" right="0.51181102362204722" top="0.74803149606299213" bottom="0.74803149606299213" header="0.31496062992125984" footer="0.31496062992125984"/>
  <pageSetup scale="75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7"/>
  <sheetViews>
    <sheetView topLeftCell="A25" zoomScaleNormal="100" zoomScalePageLayoutView="90" workbookViewId="0">
      <selection activeCell="T37" sqref="T37"/>
    </sheetView>
  </sheetViews>
  <sheetFormatPr baseColWidth="10" defaultRowHeight="12.75" x14ac:dyDescent="0.2"/>
  <cols>
    <col min="1" max="1" width="5.140625" style="11" customWidth="1"/>
    <col min="2" max="2" width="16.85546875" style="9" customWidth="1"/>
    <col min="3" max="3" width="12.42578125" style="10" customWidth="1"/>
    <col min="4" max="4" width="14.5703125" style="10" customWidth="1"/>
    <col min="5" max="16" width="2.140625" style="10" customWidth="1"/>
    <col min="17" max="17" width="12.85546875" style="11" customWidth="1"/>
    <col min="18" max="18" width="10.5703125" style="42" customWidth="1"/>
    <col min="19" max="19" width="6.85546875" style="11" customWidth="1"/>
    <col min="20" max="20" width="12.85546875" style="11" customWidth="1"/>
    <col min="21" max="21" width="11.28515625" style="38" customWidth="1"/>
    <col min="22" max="23" width="10.85546875" style="11" customWidth="1"/>
    <col min="24" max="24" width="11.140625" style="11" bestFit="1" customWidth="1"/>
    <col min="25" max="25" width="11.85546875" style="11" bestFit="1" customWidth="1"/>
  </cols>
  <sheetData>
    <row r="1" spans="1:25" s="2" customFormat="1" ht="18" x14ac:dyDescent="0.25">
      <c r="A1" s="252" t="s">
        <v>19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s="2" customFormat="1" ht="15.75" x14ac:dyDescent="0.25">
      <c r="A2" s="253" t="s">
        <v>185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</row>
    <row r="3" spans="1:25" s="2" customFormat="1" ht="15.75" customHeight="1" x14ac:dyDescent="0.25">
      <c r="A3" s="229" t="s">
        <v>81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</row>
    <row r="4" spans="1:25" s="2" customFormat="1" ht="7.5" customHeight="1" x14ac:dyDescent="0.25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40"/>
      <c r="S4" s="8"/>
      <c r="T4" s="8"/>
      <c r="U4" s="40"/>
      <c r="V4" s="8"/>
      <c r="W4" s="187"/>
      <c r="X4" s="8"/>
      <c r="Y4" s="8"/>
    </row>
    <row r="5" spans="1:25" x14ac:dyDescent="0.2">
      <c r="A5" s="262" t="s">
        <v>20</v>
      </c>
      <c r="B5" s="262"/>
      <c r="C5" s="263" t="s">
        <v>31</v>
      </c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41"/>
      <c r="S5" s="28"/>
      <c r="T5" s="28"/>
      <c r="U5" s="37"/>
      <c r="V5" s="28"/>
      <c r="W5" s="28"/>
      <c r="X5" s="28"/>
      <c r="Y5" s="28"/>
    </row>
    <row r="6" spans="1:25" x14ac:dyDescent="0.2">
      <c r="A6" s="262" t="s">
        <v>21</v>
      </c>
      <c r="B6" s="262"/>
      <c r="C6" s="263" t="s">
        <v>29</v>
      </c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41"/>
      <c r="S6" s="28"/>
      <c r="T6" s="28"/>
      <c r="U6" s="37"/>
      <c r="V6" s="28"/>
      <c r="W6" s="28"/>
      <c r="X6" s="28"/>
      <c r="Y6" s="28"/>
    </row>
    <row r="7" spans="1:25" x14ac:dyDescent="0.2">
      <c r="A7" s="262" t="s">
        <v>22</v>
      </c>
      <c r="B7" s="262"/>
      <c r="C7" s="263" t="s">
        <v>73</v>
      </c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41"/>
      <c r="S7" s="28"/>
      <c r="T7" s="28"/>
      <c r="U7" s="37"/>
      <c r="V7" s="28"/>
      <c r="W7" s="28"/>
      <c r="X7" s="28"/>
      <c r="Y7" s="28"/>
    </row>
    <row r="8" spans="1:25" ht="31.5" customHeight="1" x14ac:dyDescent="0.2">
      <c r="A8" s="262" t="s">
        <v>23</v>
      </c>
      <c r="B8" s="262"/>
      <c r="C8" s="263" t="s">
        <v>74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</row>
    <row r="9" spans="1:25" ht="9.75" customHeight="1" thickBot="1" x14ac:dyDescent="0.25"/>
    <row r="10" spans="1:25" ht="30.75" customHeight="1" x14ac:dyDescent="0.2">
      <c r="A10" s="264" t="s">
        <v>15</v>
      </c>
      <c r="B10" s="266" t="s">
        <v>43</v>
      </c>
      <c r="C10" s="266" t="s">
        <v>24</v>
      </c>
      <c r="D10" s="268" t="s">
        <v>0</v>
      </c>
      <c r="E10" s="270" t="s">
        <v>17</v>
      </c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1" t="s">
        <v>37</v>
      </c>
      <c r="R10" s="271" t="s">
        <v>36</v>
      </c>
      <c r="S10" s="273" t="s">
        <v>12</v>
      </c>
      <c r="T10" s="273"/>
      <c r="U10" s="274"/>
      <c r="V10" s="274"/>
      <c r="W10" s="274"/>
      <c r="X10" s="274"/>
      <c r="Y10" s="275"/>
    </row>
    <row r="11" spans="1:25" ht="30.75" customHeight="1" x14ac:dyDescent="0.2">
      <c r="A11" s="265"/>
      <c r="B11" s="267"/>
      <c r="C11" s="267"/>
      <c r="D11" s="269"/>
      <c r="E11" s="47" t="s">
        <v>1</v>
      </c>
      <c r="F11" s="47" t="s">
        <v>2</v>
      </c>
      <c r="G11" s="47" t="s">
        <v>3</v>
      </c>
      <c r="H11" s="47" t="s">
        <v>4</v>
      </c>
      <c r="I11" s="47" t="s">
        <v>3</v>
      </c>
      <c r="J11" s="47" t="s">
        <v>5</v>
      </c>
      <c r="K11" s="47" t="s">
        <v>5</v>
      </c>
      <c r="L11" s="47" t="s">
        <v>4</v>
      </c>
      <c r="M11" s="47" t="s">
        <v>6</v>
      </c>
      <c r="N11" s="47" t="s">
        <v>7</v>
      </c>
      <c r="O11" s="47" t="s">
        <v>8</v>
      </c>
      <c r="P11" s="47" t="s">
        <v>9</v>
      </c>
      <c r="Q11" s="272"/>
      <c r="R11" s="272"/>
      <c r="S11" s="50" t="s">
        <v>25</v>
      </c>
      <c r="T11" s="50" t="s">
        <v>18</v>
      </c>
      <c r="U11" s="51" t="s">
        <v>25</v>
      </c>
      <c r="V11" s="51" t="s">
        <v>18</v>
      </c>
      <c r="W11" s="189" t="s">
        <v>25</v>
      </c>
      <c r="X11" s="51" t="s">
        <v>18</v>
      </c>
      <c r="Y11" s="49" t="s">
        <v>13</v>
      </c>
    </row>
    <row r="12" spans="1:25" ht="51.75" customHeight="1" x14ac:dyDescent="0.2">
      <c r="A12" s="158" t="s">
        <v>77</v>
      </c>
      <c r="B12" s="276" t="s">
        <v>148</v>
      </c>
      <c r="C12" s="279"/>
      <c r="D12" s="280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3"/>
      <c r="T12" s="53"/>
      <c r="U12" s="53"/>
      <c r="V12" s="53"/>
      <c r="W12" s="53"/>
      <c r="X12" s="53"/>
      <c r="Y12" s="53"/>
    </row>
    <row r="13" spans="1:25" ht="121.5" customHeight="1" x14ac:dyDescent="0.2">
      <c r="A13" s="13">
        <v>1.1000000000000001</v>
      </c>
      <c r="B13" s="88" t="s">
        <v>67</v>
      </c>
      <c r="C13" s="89" t="s">
        <v>68</v>
      </c>
      <c r="D13" s="90" t="s">
        <v>186</v>
      </c>
      <c r="E13" s="90"/>
      <c r="F13" s="90"/>
      <c r="G13" s="90"/>
      <c r="H13" s="90"/>
      <c r="I13" s="90"/>
      <c r="J13" s="91"/>
      <c r="K13" s="90"/>
      <c r="L13" s="90"/>
      <c r="M13" s="90" t="s">
        <v>14</v>
      </c>
      <c r="N13" s="90" t="s">
        <v>14</v>
      </c>
      <c r="O13" s="91" t="s">
        <v>14</v>
      </c>
      <c r="P13" s="90" t="s">
        <v>14</v>
      </c>
      <c r="Q13" s="65" t="s">
        <v>69</v>
      </c>
      <c r="R13" s="89" t="s">
        <v>70</v>
      </c>
      <c r="S13" s="65" t="s">
        <v>71</v>
      </c>
      <c r="T13" s="92">
        <v>14000</v>
      </c>
      <c r="U13" s="90" t="s">
        <v>72</v>
      </c>
      <c r="V13" s="90">
        <v>0</v>
      </c>
      <c r="W13" s="90" t="s">
        <v>27</v>
      </c>
      <c r="X13" s="92">
        <v>0</v>
      </c>
      <c r="Y13" s="93">
        <f>T13+V13+X13</f>
        <v>14000</v>
      </c>
    </row>
    <row r="14" spans="1:25" x14ac:dyDescent="0.2">
      <c r="A14" s="25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88"/>
      <c r="X14" s="26"/>
      <c r="Y14" s="26"/>
    </row>
    <row r="15" spans="1:25" s="1" customFormat="1" ht="12.75" customHeight="1" x14ac:dyDescent="0.2">
      <c r="A15" s="262" t="s">
        <v>162</v>
      </c>
      <c r="B15" s="262"/>
      <c r="C15" s="263" t="s">
        <v>31</v>
      </c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41"/>
      <c r="S15" s="28"/>
      <c r="T15" s="28"/>
      <c r="U15" s="37"/>
      <c r="V15" s="28"/>
      <c r="W15" s="28"/>
      <c r="X15" s="28"/>
    </row>
    <row r="16" spans="1:25" s="1" customFormat="1" ht="15.75" customHeight="1" x14ac:dyDescent="0.2">
      <c r="A16" s="262" t="s">
        <v>21</v>
      </c>
      <c r="B16" s="262"/>
      <c r="C16" s="263" t="s">
        <v>29</v>
      </c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41"/>
      <c r="S16" s="28"/>
      <c r="T16" s="28"/>
      <c r="U16" s="37"/>
      <c r="V16" s="28"/>
      <c r="W16" s="28"/>
      <c r="X16" s="28"/>
    </row>
    <row r="17" spans="1:28" s="7" customFormat="1" ht="13.5" customHeight="1" x14ac:dyDescent="0.2">
      <c r="A17" s="262" t="s">
        <v>22</v>
      </c>
      <c r="B17" s="262"/>
      <c r="C17" s="263" t="s">
        <v>75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41"/>
      <c r="S17" s="28"/>
      <c r="T17" s="28"/>
      <c r="U17" s="37"/>
      <c r="V17" s="28"/>
      <c r="W17" s="28"/>
      <c r="X17" s="28"/>
      <c r="Y17" s="28"/>
    </row>
    <row r="18" spans="1:28" s="12" customFormat="1" ht="15" customHeight="1" x14ac:dyDescent="0.2">
      <c r="A18" s="262" t="s">
        <v>23</v>
      </c>
      <c r="B18" s="262"/>
      <c r="C18" s="263" t="s">
        <v>76</v>
      </c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</row>
    <row r="19" spans="1:28" s="1" customFormat="1" ht="13.5" customHeight="1" thickBot="1" x14ac:dyDescent="0.25">
      <c r="A19" s="11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42"/>
      <c r="S19" s="11"/>
      <c r="T19" s="11"/>
      <c r="U19" s="38"/>
      <c r="V19" s="11"/>
      <c r="W19" s="11"/>
      <c r="X19" s="11"/>
      <c r="Y19" s="11"/>
    </row>
    <row r="20" spans="1:28" s="1" customFormat="1" ht="36" customHeight="1" x14ac:dyDescent="0.2">
      <c r="A20" s="264" t="s">
        <v>15</v>
      </c>
      <c r="B20" s="266" t="s">
        <v>43</v>
      </c>
      <c r="C20" s="266" t="s">
        <v>24</v>
      </c>
      <c r="D20" s="273" t="s">
        <v>0</v>
      </c>
      <c r="E20" s="270" t="s">
        <v>17</v>
      </c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66" t="s">
        <v>37</v>
      </c>
      <c r="R20" s="271" t="s">
        <v>36</v>
      </c>
      <c r="S20" s="273" t="s">
        <v>12</v>
      </c>
      <c r="T20" s="273"/>
      <c r="U20" s="274"/>
      <c r="V20" s="274"/>
      <c r="W20" s="274"/>
      <c r="X20" s="274"/>
      <c r="Y20" s="275"/>
    </row>
    <row r="21" spans="1:28" ht="40.5" customHeight="1" x14ac:dyDescent="0.2">
      <c r="A21" s="265"/>
      <c r="B21" s="267"/>
      <c r="C21" s="267"/>
      <c r="D21" s="281"/>
      <c r="E21" s="47" t="s">
        <v>1</v>
      </c>
      <c r="F21" s="47" t="s">
        <v>2</v>
      </c>
      <c r="G21" s="47" t="s">
        <v>3</v>
      </c>
      <c r="H21" s="47" t="s">
        <v>4</v>
      </c>
      <c r="I21" s="47" t="s">
        <v>3</v>
      </c>
      <c r="J21" s="47" t="s">
        <v>5</v>
      </c>
      <c r="K21" s="47" t="s">
        <v>5</v>
      </c>
      <c r="L21" s="47" t="s">
        <v>4</v>
      </c>
      <c r="M21" s="47" t="s">
        <v>6</v>
      </c>
      <c r="N21" s="47" t="s">
        <v>7</v>
      </c>
      <c r="O21" s="47" t="s">
        <v>8</v>
      </c>
      <c r="P21" s="47" t="s">
        <v>9</v>
      </c>
      <c r="Q21" s="267"/>
      <c r="R21" s="272"/>
      <c r="S21" s="48" t="s">
        <v>25</v>
      </c>
      <c r="T21" s="48" t="s">
        <v>18</v>
      </c>
      <c r="U21" s="51" t="s">
        <v>25</v>
      </c>
      <c r="V21" s="51" t="s">
        <v>18</v>
      </c>
      <c r="W21" s="189" t="s">
        <v>25</v>
      </c>
      <c r="X21" s="51" t="s">
        <v>18</v>
      </c>
      <c r="Y21" s="49" t="s">
        <v>13</v>
      </c>
    </row>
    <row r="22" spans="1:28" ht="56.25" customHeight="1" x14ac:dyDescent="0.2">
      <c r="A22" s="160" t="s">
        <v>77</v>
      </c>
      <c r="B22" s="276" t="s">
        <v>151</v>
      </c>
      <c r="C22" s="277"/>
      <c r="D22" s="278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6"/>
      <c r="V22" s="56"/>
      <c r="W22" s="56"/>
      <c r="X22" s="56"/>
      <c r="Y22" s="57"/>
      <c r="AB22" s="11"/>
    </row>
    <row r="23" spans="1:28" s="193" customFormat="1" ht="121.5" customHeight="1" x14ac:dyDescent="0.2">
      <c r="A23" s="15"/>
      <c r="B23" s="203"/>
      <c r="C23" s="204" t="s">
        <v>187</v>
      </c>
      <c r="D23" s="205" t="s">
        <v>190</v>
      </c>
      <c r="E23" s="205" t="s">
        <v>14</v>
      </c>
      <c r="F23" s="185" t="s">
        <v>14</v>
      </c>
      <c r="G23" s="185"/>
      <c r="H23" s="35"/>
      <c r="I23" s="185"/>
      <c r="J23" s="35"/>
      <c r="K23" s="185"/>
      <c r="L23" s="206"/>
      <c r="M23" s="185"/>
      <c r="N23" s="206"/>
      <c r="O23" s="206"/>
      <c r="P23" s="206"/>
      <c r="Q23" s="205" t="s">
        <v>64</v>
      </c>
      <c r="R23" s="205" t="s">
        <v>188</v>
      </c>
      <c r="S23" s="185" t="s">
        <v>64</v>
      </c>
      <c r="T23" s="54">
        <v>100</v>
      </c>
      <c r="U23" s="84" t="s">
        <v>122</v>
      </c>
      <c r="V23" s="54">
        <v>0</v>
      </c>
      <c r="W23" s="202" t="s">
        <v>27</v>
      </c>
      <c r="X23" s="54">
        <v>0</v>
      </c>
      <c r="Y23" s="58">
        <f>T23</f>
        <v>100</v>
      </c>
    </row>
    <row r="24" spans="1:28" s="193" customFormat="1" ht="123.75" customHeight="1" x14ac:dyDescent="0.2">
      <c r="A24" s="84">
        <v>1.2</v>
      </c>
      <c r="B24" s="89" t="s">
        <v>189</v>
      </c>
      <c r="C24" s="89" t="s">
        <v>33</v>
      </c>
      <c r="D24" s="89" t="s">
        <v>80</v>
      </c>
      <c r="E24" s="89"/>
      <c r="F24" s="89"/>
      <c r="G24" s="89"/>
      <c r="H24" s="89"/>
      <c r="I24" s="89" t="s">
        <v>77</v>
      </c>
      <c r="J24" s="89" t="s">
        <v>14</v>
      </c>
      <c r="K24" s="89"/>
      <c r="L24" s="89" t="s">
        <v>14</v>
      </c>
      <c r="M24" s="89"/>
      <c r="N24" s="89"/>
      <c r="O24" s="89" t="s">
        <v>14</v>
      </c>
      <c r="P24" s="89"/>
      <c r="Q24" s="95" t="s">
        <v>78</v>
      </c>
      <c r="R24" s="95" t="s">
        <v>79</v>
      </c>
      <c r="S24" s="96" t="s">
        <v>64</v>
      </c>
      <c r="T24" s="92">
        <v>1500</v>
      </c>
      <c r="U24" s="84" t="s">
        <v>122</v>
      </c>
      <c r="V24" s="92">
        <v>0</v>
      </c>
      <c r="W24" s="92" t="s">
        <v>27</v>
      </c>
      <c r="X24" s="92">
        <v>6000</v>
      </c>
      <c r="Y24" s="97">
        <f>X24+T24</f>
        <v>7500</v>
      </c>
    </row>
    <row r="25" spans="1:28" ht="14.25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9"/>
      <c r="S25" s="18"/>
      <c r="T25" s="98">
        <f>T13+T23+T24</f>
        <v>15600</v>
      </c>
      <c r="U25" s="98"/>
      <c r="V25" s="98">
        <f>SUM(V23:V24:V13)</f>
        <v>0</v>
      </c>
      <c r="W25" s="98"/>
      <c r="X25" s="98">
        <f>SUM(X23:X24:X13)</f>
        <v>6000</v>
      </c>
      <c r="Y25" s="98">
        <f>Y13+Y23+Y24</f>
        <v>21600</v>
      </c>
    </row>
    <row r="26" spans="1:28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43"/>
      <c r="S26" s="21"/>
      <c r="T26" s="22"/>
      <c r="U26" s="44"/>
      <c r="V26" s="22"/>
      <c r="W26" s="22"/>
      <c r="X26" s="22"/>
      <c r="Y26" s="22"/>
    </row>
    <row r="27" spans="1:28" x14ac:dyDescent="0.2">
      <c r="A27" s="19"/>
      <c r="B27" s="23"/>
      <c r="C27" s="20"/>
      <c r="D27" s="20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0"/>
      <c r="R27" s="43"/>
      <c r="S27" s="21"/>
      <c r="T27" s="22"/>
      <c r="U27" s="44"/>
      <c r="V27" s="22"/>
      <c r="W27" s="22"/>
      <c r="X27" s="22"/>
      <c r="Y27" s="22"/>
    </row>
    <row r="28" spans="1:28" x14ac:dyDescent="0.2">
      <c r="A28" s="262" t="s">
        <v>20</v>
      </c>
      <c r="B28" s="262"/>
      <c r="C28" s="263" t="s">
        <v>31</v>
      </c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41"/>
      <c r="S28" s="28"/>
      <c r="T28" s="28"/>
      <c r="U28" s="37"/>
      <c r="V28" s="28"/>
      <c r="W28" s="28"/>
      <c r="X28" s="28"/>
      <c r="Y28" s="28"/>
    </row>
    <row r="29" spans="1:28" x14ac:dyDescent="0.2">
      <c r="A29" s="262" t="s">
        <v>21</v>
      </c>
      <c r="B29" s="262"/>
      <c r="C29" s="263" t="s">
        <v>29</v>
      </c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41"/>
      <c r="S29" s="28"/>
      <c r="T29" s="28"/>
      <c r="U29" s="37"/>
      <c r="V29" s="28"/>
      <c r="W29" s="28"/>
      <c r="X29" s="28"/>
      <c r="Y29" s="28"/>
    </row>
    <row r="30" spans="1:28" x14ac:dyDescent="0.2">
      <c r="A30" s="262" t="s">
        <v>22</v>
      </c>
      <c r="B30" s="262"/>
      <c r="C30" s="263" t="s">
        <v>120</v>
      </c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41"/>
      <c r="S30" s="28"/>
      <c r="T30" s="28"/>
      <c r="U30" s="37"/>
      <c r="V30" s="28"/>
      <c r="W30" s="28"/>
      <c r="X30" s="28"/>
      <c r="Y30" s="28"/>
    </row>
    <row r="31" spans="1:28" x14ac:dyDescent="0.2">
      <c r="A31" s="262" t="s">
        <v>23</v>
      </c>
      <c r="B31" s="262"/>
      <c r="C31" s="263" t="s">
        <v>123</v>
      </c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</row>
    <row r="32" spans="1:28" ht="13.5" thickBot="1" x14ac:dyDescent="0.25"/>
    <row r="33" spans="1:25" x14ac:dyDescent="0.2">
      <c r="A33" s="264" t="s">
        <v>15</v>
      </c>
      <c r="B33" s="266" t="s">
        <v>43</v>
      </c>
      <c r="C33" s="266" t="s">
        <v>24</v>
      </c>
      <c r="D33" s="268" t="s">
        <v>0</v>
      </c>
      <c r="E33" s="270" t="s">
        <v>17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1" t="s">
        <v>37</v>
      </c>
      <c r="R33" s="271" t="s">
        <v>36</v>
      </c>
      <c r="S33" s="273" t="s">
        <v>12</v>
      </c>
      <c r="T33" s="273"/>
      <c r="U33" s="274"/>
      <c r="V33" s="274"/>
      <c r="W33" s="274"/>
      <c r="X33" s="274"/>
      <c r="Y33" s="275"/>
    </row>
    <row r="34" spans="1:25" x14ac:dyDescent="0.2">
      <c r="A34" s="265"/>
      <c r="B34" s="267"/>
      <c r="C34" s="267"/>
      <c r="D34" s="269"/>
      <c r="E34" s="47" t="s">
        <v>1</v>
      </c>
      <c r="F34" s="47" t="s">
        <v>2</v>
      </c>
      <c r="G34" s="47" t="s">
        <v>3</v>
      </c>
      <c r="H34" s="47" t="s">
        <v>4</v>
      </c>
      <c r="I34" s="47" t="s">
        <v>3</v>
      </c>
      <c r="J34" s="47" t="s">
        <v>5</v>
      </c>
      <c r="K34" s="47" t="s">
        <v>5</v>
      </c>
      <c r="L34" s="47" t="s">
        <v>4</v>
      </c>
      <c r="M34" s="47" t="s">
        <v>6</v>
      </c>
      <c r="N34" s="47" t="s">
        <v>7</v>
      </c>
      <c r="O34" s="47" t="s">
        <v>8</v>
      </c>
      <c r="P34" s="47" t="s">
        <v>9</v>
      </c>
      <c r="Q34" s="272"/>
      <c r="R34" s="272"/>
      <c r="S34" s="86" t="s">
        <v>25</v>
      </c>
      <c r="T34" s="86" t="s">
        <v>18</v>
      </c>
      <c r="U34" s="86" t="s">
        <v>25</v>
      </c>
      <c r="V34" s="86" t="s">
        <v>18</v>
      </c>
      <c r="W34" s="189"/>
      <c r="X34" s="86" t="s">
        <v>27</v>
      </c>
      <c r="Y34" s="49" t="s">
        <v>13</v>
      </c>
    </row>
    <row r="35" spans="1:25" ht="33.75" customHeight="1" x14ac:dyDescent="0.2">
      <c r="A35" s="158" t="s">
        <v>77</v>
      </c>
      <c r="B35" s="260" t="s">
        <v>148</v>
      </c>
      <c r="C35" s="261"/>
      <c r="D35" s="26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3"/>
      <c r="T35" s="53"/>
      <c r="U35" s="53"/>
      <c r="V35" s="53"/>
      <c r="W35" s="53"/>
      <c r="X35" s="53"/>
      <c r="Y35" s="53"/>
    </row>
    <row r="36" spans="1:25" ht="132" x14ac:dyDescent="0.2">
      <c r="A36" s="13">
        <v>1.1000000000000001</v>
      </c>
      <c r="B36" s="102" t="s">
        <v>124</v>
      </c>
      <c r="C36" s="89" t="s">
        <v>68</v>
      </c>
      <c r="D36" s="90" t="s">
        <v>121</v>
      </c>
      <c r="E36" s="90"/>
      <c r="F36" s="90"/>
      <c r="G36" s="90"/>
      <c r="H36" s="90" t="s">
        <v>14</v>
      </c>
      <c r="I36" s="90" t="s">
        <v>14</v>
      </c>
      <c r="J36" s="91"/>
      <c r="K36" s="90"/>
      <c r="L36" s="90"/>
      <c r="M36" s="90"/>
      <c r="N36" s="90"/>
      <c r="O36" s="91"/>
      <c r="P36" s="90"/>
      <c r="Q36" s="65" t="s">
        <v>69</v>
      </c>
      <c r="R36" s="89" t="s">
        <v>70</v>
      </c>
      <c r="S36" s="65" t="s">
        <v>71</v>
      </c>
      <c r="T36" s="92">
        <v>0</v>
      </c>
      <c r="U36" s="90" t="s">
        <v>72</v>
      </c>
      <c r="V36" s="90">
        <v>0</v>
      </c>
      <c r="W36" s="90"/>
      <c r="X36" s="92">
        <v>3000</v>
      </c>
      <c r="Y36" s="93">
        <f>X36+T36+V36</f>
        <v>3000</v>
      </c>
    </row>
    <row r="37" spans="1:25" x14ac:dyDescent="0.2">
      <c r="T37" s="132">
        <f>T13+T23+T24</f>
        <v>15600</v>
      </c>
      <c r="U37" s="132"/>
      <c r="V37" s="132">
        <f t="shared" ref="V37" si="0">V36+V25</f>
        <v>0</v>
      </c>
      <c r="W37" s="132"/>
      <c r="X37" s="132">
        <f>X25+X36</f>
        <v>9000</v>
      </c>
      <c r="Y37" s="132">
        <f>Y36+Y25</f>
        <v>24600</v>
      </c>
    </row>
  </sheetData>
  <mergeCells count="56">
    <mergeCell ref="A20:A21"/>
    <mergeCell ref="D10:D11"/>
    <mergeCell ref="E10:P10"/>
    <mergeCell ref="C6:Q6"/>
    <mergeCell ref="A6:B6"/>
    <mergeCell ref="C7:Q7"/>
    <mergeCell ref="A7:B7"/>
    <mergeCell ref="C16:Q16"/>
    <mergeCell ref="Q10:Q11"/>
    <mergeCell ref="R10:R11"/>
    <mergeCell ref="A8:B8"/>
    <mergeCell ref="C17:Q17"/>
    <mergeCell ref="A15:B15"/>
    <mergeCell ref="C15:Q15"/>
    <mergeCell ref="A10:A11"/>
    <mergeCell ref="B10:B11"/>
    <mergeCell ref="C10:C11"/>
    <mergeCell ref="A16:B16"/>
    <mergeCell ref="A1:Y1"/>
    <mergeCell ref="A2:Y2"/>
    <mergeCell ref="A3:Y3"/>
    <mergeCell ref="A4:B4"/>
    <mergeCell ref="C4:Q4"/>
    <mergeCell ref="A5:B5"/>
    <mergeCell ref="B22:D22"/>
    <mergeCell ref="A18:B18"/>
    <mergeCell ref="C18:Y18"/>
    <mergeCell ref="R20:R21"/>
    <mergeCell ref="B20:B21"/>
    <mergeCell ref="Q20:Q21"/>
    <mergeCell ref="C20:C21"/>
    <mergeCell ref="C5:Q5"/>
    <mergeCell ref="S10:Y10"/>
    <mergeCell ref="B12:D12"/>
    <mergeCell ref="E20:P20"/>
    <mergeCell ref="D20:D21"/>
    <mergeCell ref="C8:Y8"/>
    <mergeCell ref="S20:Y20"/>
    <mergeCell ref="A17:B17"/>
    <mergeCell ref="A28:B28"/>
    <mergeCell ref="C28:Q28"/>
    <mergeCell ref="A29:B29"/>
    <mergeCell ref="C29:Q29"/>
    <mergeCell ref="A30:B30"/>
    <mergeCell ref="C30:Q30"/>
    <mergeCell ref="B35:D35"/>
    <mergeCell ref="A31:B31"/>
    <mergeCell ref="C31:Y31"/>
    <mergeCell ref="A33:A34"/>
    <mergeCell ref="B33:B34"/>
    <mergeCell ref="C33:C34"/>
    <mergeCell ref="D33:D34"/>
    <mergeCell ref="E33:P33"/>
    <mergeCell ref="Q33:Q34"/>
    <mergeCell ref="R33:R34"/>
    <mergeCell ref="S33:Y33"/>
  </mergeCells>
  <phoneticPr fontId="0" type="noConversion"/>
  <printOptions horizontalCentered="1" verticalCentered="1"/>
  <pageMargins left="0.19685039370078741" right="0.19685039370078741" top="0.59055118110236227" bottom="0.59055118110236227" header="0" footer="0.39370078740157483"/>
  <pageSetup scale="75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1"/>
  <sheetViews>
    <sheetView workbookViewId="0">
      <pane ySplit="1" topLeftCell="A2" activePane="bottomLeft" state="frozen"/>
      <selection pane="bottomLeft" activeCell="I14" sqref="I14"/>
    </sheetView>
  </sheetViews>
  <sheetFormatPr baseColWidth="10" defaultRowHeight="12.75" x14ac:dyDescent="0.2"/>
  <cols>
    <col min="1" max="1" width="27.42578125" customWidth="1"/>
    <col min="8" max="8" width="13.140625" bestFit="1" customWidth="1"/>
    <col min="9" max="9" width="11.85546875" bestFit="1" customWidth="1"/>
    <col min="11" max="11" width="19" customWidth="1"/>
    <col min="13" max="13" width="12.28515625" bestFit="1" customWidth="1"/>
  </cols>
  <sheetData>
    <row r="1" spans="1:16" ht="38.25" x14ac:dyDescent="0.2">
      <c r="A1" s="67" t="s">
        <v>34</v>
      </c>
      <c r="B1" s="68" t="s">
        <v>48</v>
      </c>
      <c r="C1" s="68" t="s">
        <v>49</v>
      </c>
      <c r="D1" s="69" t="s">
        <v>35</v>
      </c>
      <c r="E1" s="68" t="s">
        <v>50</v>
      </c>
      <c r="F1" s="68" t="s">
        <v>51</v>
      </c>
      <c r="G1" s="70" t="s">
        <v>52</v>
      </c>
      <c r="H1" s="70" t="s">
        <v>27</v>
      </c>
      <c r="I1" s="70" t="s">
        <v>47</v>
      </c>
      <c r="J1" s="70" t="s">
        <v>53</v>
      </c>
      <c r="K1" s="71" t="s">
        <v>54</v>
      </c>
    </row>
    <row r="2" spans="1:16" ht="18" x14ac:dyDescent="0.2">
      <c r="A2" s="72"/>
      <c r="B2" s="73"/>
      <c r="C2" s="73"/>
      <c r="D2" s="73"/>
      <c r="E2" s="73"/>
      <c r="F2" s="73"/>
      <c r="G2" s="74" t="e">
        <f>G8+G9+G11+G13+G15+G18+G20+G25+G30+G35+G39+G51</f>
        <v>#VALUE!</v>
      </c>
      <c r="H2" s="74" t="e">
        <f>H32+H18+H9+H7</f>
        <v>#VALUE!</v>
      </c>
      <c r="I2" s="74" t="e">
        <f>I7+I9+I11+I13+I15+I18+I20+I22+I32</f>
        <v>#VALUE!</v>
      </c>
      <c r="J2" s="74">
        <f>J7+J9+J11+J13+J15+J18+J20+J25+J30+J35+J39+J49</f>
        <v>0</v>
      </c>
      <c r="K2" s="75" t="e">
        <f>I2+H2+G2</f>
        <v>#VALUE!</v>
      </c>
    </row>
    <row r="3" spans="1:16" ht="15.75" x14ac:dyDescent="0.25">
      <c r="A3" s="288" t="s">
        <v>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</row>
    <row r="4" spans="1:16" ht="15.75" x14ac:dyDescent="0.25">
      <c r="A4" s="290" t="s">
        <v>56</v>
      </c>
      <c r="B4" s="290"/>
      <c r="C4" s="290"/>
      <c r="D4" s="290"/>
      <c r="E4" s="290"/>
      <c r="F4" s="291"/>
      <c r="G4" s="80"/>
      <c r="H4" s="80"/>
      <c r="I4" s="80"/>
      <c r="J4" s="80"/>
      <c r="K4" s="80"/>
    </row>
    <row r="5" spans="1:16" ht="55.5" customHeight="1" x14ac:dyDescent="0.2">
      <c r="A5" s="331" t="s">
        <v>138</v>
      </c>
      <c r="B5" s="331"/>
      <c r="C5" s="331"/>
      <c r="D5" s="31"/>
      <c r="E5" s="31"/>
      <c r="F5" s="31"/>
      <c r="G5" s="175">
        <f>G7</f>
        <v>0</v>
      </c>
      <c r="H5" s="175">
        <f>H7</f>
        <v>500</v>
      </c>
      <c r="I5" s="175" t="str">
        <f>I7</f>
        <v>CONAP</v>
      </c>
      <c r="J5" s="175">
        <f>J7+J9+J11+J13+J15+J18+J20</f>
        <v>0</v>
      </c>
      <c r="K5" s="175" t="e">
        <f>K7</f>
        <v>#VALUE!</v>
      </c>
      <c r="L5" s="1"/>
      <c r="M5" s="162" t="s">
        <v>77</v>
      </c>
      <c r="N5" s="162"/>
      <c r="O5" s="162"/>
      <c r="P5" s="162"/>
    </row>
    <row r="6" spans="1:16" ht="54" customHeight="1" x14ac:dyDescent="0.2">
      <c r="A6" s="332" t="s">
        <v>126</v>
      </c>
      <c r="B6" s="333"/>
      <c r="C6" s="334"/>
      <c r="D6" s="31"/>
      <c r="E6" s="31"/>
      <c r="F6" s="31"/>
      <c r="G6" s="176">
        <f>'Proteccion y control'!V13</f>
        <v>0</v>
      </c>
      <c r="H6" s="176">
        <f>'Proteccion y control'!T13</f>
        <v>500</v>
      </c>
      <c r="I6" s="176" t="str">
        <f>'Proteccion y control'!W13</f>
        <v>CONAP</v>
      </c>
      <c r="J6" s="176">
        <v>0</v>
      </c>
      <c r="K6" s="177" t="e">
        <f>I6+H6</f>
        <v>#VALUE!</v>
      </c>
      <c r="M6" s="329" t="s">
        <v>77</v>
      </c>
      <c r="N6" s="330"/>
      <c r="O6" s="330"/>
      <c r="P6" s="330"/>
    </row>
    <row r="7" spans="1:16" ht="33.75" customHeight="1" x14ac:dyDescent="0.2">
      <c r="A7" s="323" t="s">
        <v>127</v>
      </c>
      <c r="B7" s="324"/>
      <c r="C7" s="325"/>
      <c r="D7" s="326" t="s">
        <v>57</v>
      </c>
      <c r="E7" s="326"/>
      <c r="F7" s="31"/>
      <c r="G7" s="156">
        <f>'Proteccion y control'!V13</f>
        <v>0</v>
      </c>
      <c r="H7" s="156">
        <f>'Proteccion y control'!T13</f>
        <v>500</v>
      </c>
      <c r="I7" s="156" t="str">
        <f>'Proteccion y control'!W13</f>
        <v>CONAP</v>
      </c>
      <c r="J7" s="156">
        <v>0</v>
      </c>
      <c r="K7" s="156" t="e">
        <f>I7+H7</f>
        <v>#VALUE!</v>
      </c>
    </row>
    <row r="8" spans="1:16" s="157" customFormat="1" ht="47.25" customHeight="1" x14ac:dyDescent="0.2">
      <c r="A8" s="306" t="s">
        <v>128</v>
      </c>
      <c r="B8" s="307"/>
      <c r="C8" s="327"/>
      <c r="D8" s="155"/>
      <c r="E8" s="155"/>
      <c r="F8" s="155"/>
      <c r="G8" s="156">
        <v>0</v>
      </c>
      <c r="H8" s="156">
        <f>SUM(H9)</f>
        <v>0</v>
      </c>
      <c r="I8" s="156">
        <f>I9</f>
        <v>2500</v>
      </c>
      <c r="J8" s="156">
        <v>0</v>
      </c>
      <c r="K8" s="156" t="e">
        <f>K9</f>
        <v>#VALUE!</v>
      </c>
    </row>
    <row r="9" spans="1:16" ht="44.25" customHeight="1" x14ac:dyDescent="0.2">
      <c r="A9" s="321" t="s">
        <v>129</v>
      </c>
      <c r="B9" s="328"/>
      <c r="C9" s="328"/>
      <c r="D9" s="319" t="s">
        <v>57</v>
      </c>
      <c r="E9" s="319"/>
      <c r="F9" s="31"/>
      <c r="G9" s="76">
        <v>0</v>
      </c>
      <c r="H9" s="76" t="str">
        <f>'Proteccion y control'!W15</f>
        <v>CONAP</v>
      </c>
      <c r="I9" s="76">
        <f>'Proteccion y control'!T15</f>
        <v>2500</v>
      </c>
      <c r="J9" s="76">
        <v>0</v>
      </c>
      <c r="K9" s="156" t="e">
        <f>I9+H9</f>
        <v>#VALUE!</v>
      </c>
    </row>
    <row r="10" spans="1:16" ht="36.75" customHeight="1" x14ac:dyDescent="0.2">
      <c r="A10" s="317" t="s">
        <v>130</v>
      </c>
      <c r="B10" s="317"/>
      <c r="C10" s="317"/>
      <c r="G10" s="77">
        <f>G11</f>
        <v>0</v>
      </c>
      <c r="H10" s="77" t="str">
        <f>H11</f>
        <v>CONAP</v>
      </c>
      <c r="I10" s="77">
        <f>I11</f>
        <v>4000</v>
      </c>
      <c r="J10" s="77">
        <v>0</v>
      </c>
      <c r="K10" s="77">
        <f>K11</f>
        <v>4000</v>
      </c>
    </row>
    <row r="11" spans="1:16" ht="34.5" customHeight="1" x14ac:dyDescent="0.2">
      <c r="A11" s="321" t="s">
        <v>131</v>
      </c>
      <c r="B11" s="321"/>
      <c r="C11" s="321"/>
      <c r="D11" s="319" t="s">
        <v>57</v>
      </c>
      <c r="E11" s="319"/>
      <c r="F11" s="31"/>
      <c r="G11" s="76">
        <f>'Proteccion y control'!V16</f>
        <v>0</v>
      </c>
      <c r="H11" s="76" t="str">
        <f>'Proteccion y control'!W16</f>
        <v>CONAP</v>
      </c>
      <c r="I11" s="76">
        <f>'Proteccion y control'!T16</f>
        <v>4000</v>
      </c>
      <c r="J11" s="76">
        <v>0</v>
      </c>
      <c r="K11" s="156">
        <f>I11</f>
        <v>4000</v>
      </c>
    </row>
    <row r="12" spans="1:16" ht="55.5" customHeight="1" x14ac:dyDescent="0.2">
      <c r="A12" s="282" t="s">
        <v>133</v>
      </c>
      <c r="B12" s="283"/>
      <c r="C12" s="284"/>
      <c r="D12" s="31"/>
      <c r="E12" s="31"/>
      <c r="F12" s="31"/>
      <c r="G12" s="77">
        <v>0</v>
      </c>
      <c r="H12" s="77">
        <f>'Proteccion y control'!Z17</f>
        <v>0</v>
      </c>
      <c r="I12" s="77">
        <f>I13</f>
        <v>1800</v>
      </c>
      <c r="J12" s="77">
        <v>0</v>
      </c>
      <c r="K12" s="77">
        <f>K13</f>
        <v>1800</v>
      </c>
    </row>
    <row r="13" spans="1:16" ht="28.5" customHeight="1" x14ac:dyDescent="0.2">
      <c r="A13" s="295" t="s">
        <v>135</v>
      </c>
      <c r="B13" s="296"/>
      <c r="C13" s="322"/>
      <c r="D13" s="319" t="s">
        <v>57</v>
      </c>
      <c r="E13" s="319"/>
      <c r="F13" s="31"/>
      <c r="G13" s="76">
        <v>0</v>
      </c>
      <c r="H13" s="76" t="str">
        <f>'Proteccion y control'!W17</f>
        <v>CONAP</v>
      </c>
      <c r="I13" s="76">
        <f>'Proteccion y control'!T17+'Proteccion y control'!T18</f>
        <v>1800</v>
      </c>
      <c r="J13" s="76">
        <v>0</v>
      </c>
      <c r="K13" s="156">
        <f>I13</f>
        <v>1800</v>
      </c>
    </row>
    <row r="14" spans="1:16" ht="38.25" customHeight="1" x14ac:dyDescent="0.2">
      <c r="A14" s="317" t="s">
        <v>134</v>
      </c>
      <c r="B14" s="317"/>
      <c r="C14" s="317"/>
      <c r="G14" s="77">
        <v>0</v>
      </c>
      <c r="H14" s="77" t="str">
        <f>H15</f>
        <v>CONAP</v>
      </c>
      <c r="I14" s="77">
        <f>I15</f>
        <v>5000</v>
      </c>
      <c r="J14" s="77">
        <v>0</v>
      </c>
      <c r="K14" s="77">
        <f>K15</f>
        <v>5000</v>
      </c>
    </row>
    <row r="15" spans="1:16" ht="27" customHeight="1" x14ac:dyDescent="0.2">
      <c r="A15" s="318" t="s">
        <v>136</v>
      </c>
      <c r="B15" s="318"/>
      <c r="C15" s="318"/>
      <c r="D15" s="319" t="s">
        <v>57</v>
      </c>
      <c r="E15" s="319"/>
      <c r="F15" s="31"/>
      <c r="G15" s="76">
        <v>0</v>
      </c>
      <c r="H15" s="76" t="str">
        <f>'Proteccion y control'!W19</f>
        <v>CONAP</v>
      </c>
      <c r="I15" s="76">
        <f>'Proteccion y control'!T19</f>
        <v>5000</v>
      </c>
      <c r="J15" s="76">
        <v>0</v>
      </c>
      <c r="K15" s="156">
        <f>I15</f>
        <v>5000</v>
      </c>
    </row>
    <row r="16" spans="1:16" ht="60" customHeight="1" x14ac:dyDescent="0.2">
      <c r="A16" s="320" t="s">
        <v>137</v>
      </c>
      <c r="B16" s="320"/>
      <c r="C16" s="320"/>
      <c r="D16" s="77"/>
      <c r="E16" s="31"/>
      <c r="F16" s="31"/>
      <c r="G16" s="77">
        <f>G18</f>
        <v>3000</v>
      </c>
      <c r="H16" s="77" t="str">
        <f>H18</f>
        <v>CONAP</v>
      </c>
      <c r="I16" s="77">
        <f>I18</f>
        <v>1000</v>
      </c>
      <c r="J16" s="77">
        <v>0</v>
      </c>
      <c r="K16" s="77" t="e">
        <f>J16+I16+H16+G16</f>
        <v>#VALUE!</v>
      </c>
    </row>
    <row r="17" spans="1:11" ht="36.75" customHeight="1" x14ac:dyDescent="0.2">
      <c r="A17" s="282" t="s">
        <v>139</v>
      </c>
      <c r="B17" s="283"/>
      <c r="C17" s="284"/>
      <c r="D17" s="77"/>
      <c r="E17" s="31"/>
      <c r="F17" s="31"/>
      <c r="G17" s="77">
        <v>0</v>
      </c>
      <c r="H17" s="77">
        <v>0</v>
      </c>
      <c r="I17" s="77">
        <v>0</v>
      </c>
      <c r="J17" s="77"/>
      <c r="K17" s="77">
        <v>0</v>
      </c>
    </row>
    <row r="18" spans="1:11" ht="58.5" customHeight="1" thickBot="1" x14ac:dyDescent="0.25">
      <c r="A18" s="321" t="s">
        <v>140</v>
      </c>
      <c r="B18" s="321"/>
      <c r="C18" s="321"/>
      <c r="D18" s="319" t="s">
        <v>57</v>
      </c>
      <c r="E18" s="319"/>
      <c r="F18" s="31"/>
      <c r="G18" s="76">
        <f>'Proteccion y control'!V26</f>
        <v>3000</v>
      </c>
      <c r="H18" s="76" t="str">
        <f>'Proteccion y control'!W26</f>
        <v>CONAP</v>
      </c>
      <c r="I18" s="76">
        <f>'Proteccion y control'!T26</f>
        <v>1000</v>
      </c>
      <c r="J18" s="76">
        <v>0</v>
      </c>
      <c r="K18" s="156" t="e">
        <f>I18+H18+G18</f>
        <v>#VALUE!</v>
      </c>
    </row>
    <row r="19" spans="1:11" ht="60" customHeight="1" thickBot="1" x14ac:dyDescent="0.25">
      <c r="A19" s="311" t="s">
        <v>141</v>
      </c>
      <c r="B19" s="312"/>
      <c r="C19" s="313"/>
      <c r="D19" s="31"/>
      <c r="E19" s="31"/>
      <c r="F19" s="31"/>
      <c r="G19" s="77" t="str">
        <f>G20</f>
        <v>CONAP</v>
      </c>
      <c r="H19" s="77">
        <f>H20</f>
        <v>0</v>
      </c>
      <c r="I19" s="77">
        <f>I20</f>
        <v>3000</v>
      </c>
      <c r="J19" s="77">
        <v>0</v>
      </c>
      <c r="K19" s="77">
        <f>K20</f>
        <v>3000</v>
      </c>
    </row>
    <row r="20" spans="1:11" ht="56.25" customHeight="1" x14ac:dyDescent="0.2">
      <c r="A20" s="314" t="s">
        <v>142</v>
      </c>
      <c r="B20" s="314"/>
      <c r="C20" s="315"/>
      <c r="D20" s="316" t="s">
        <v>57</v>
      </c>
      <c r="E20" s="316"/>
      <c r="F20" s="78"/>
      <c r="G20" s="79" t="str">
        <f>'Proteccion y control'!W27</f>
        <v>CONAP</v>
      </c>
      <c r="H20" s="79">
        <f>'Proteccion y control'!V27</f>
        <v>0</v>
      </c>
      <c r="I20" s="79">
        <f>'Proteccion y control'!T27</f>
        <v>3000</v>
      </c>
      <c r="J20" s="79">
        <v>0</v>
      </c>
      <c r="K20" s="178">
        <f>I20</f>
        <v>3000</v>
      </c>
    </row>
    <row r="21" spans="1:11" ht="15.75" x14ac:dyDescent="0.25">
      <c r="A21" s="288" t="s">
        <v>58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5.75" x14ac:dyDescent="0.25">
      <c r="A22" s="290" t="s">
        <v>56</v>
      </c>
      <c r="B22" s="290"/>
      <c r="C22" s="290"/>
      <c r="D22" s="290"/>
      <c r="E22" s="290"/>
      <c r="F22" s="291"/>
      <c r="G22" s="80">
        <f>G23</f>
        <v>0</v>
      </c>
      <c r="H22" s="80">
        <f>H23</f>
        <v>500</v>
      </c>
      <c r="I22" s="80">
        <f>I23</f>
        <v>3000</v>
      </c>
      <c r="J22" s="80">
        <f>J23</f>
        <v>0</v>
      </c>
      <c r="K22" s="174">
        <f>I22</f>
        <v>3000</v>
      </c>
    </row>
    <row r="23" spans="1:11" ht="15.75" x14ac:dyDescent="0.25">
      <c r="A23" s="292" t="s">
        <v>59</v>
      </c>
      <c r="B23" s="292"/>
      <c r="C23" s="292"/>
      <c r="D23" s="292"/>
      <c r="E23" s="81"/>
      <c r="F23" s="81"/>
      <c r="G23" s="82">
        <f>G25+G30</f>
        <v>0</v>
      </c>
      <c r="H23" s="82">
        <f>H25+H30</f>
        <v>500</v>
      </c>
      <c r="I23" s="82">
        <f>I25</f>
        <v>3000</v>
      </c>
      <c r="J23" s="82">
        <f>J25+J30</f>
        <v>0</v>
      </c>
      <c r="K23" s="82">
        <f>K25</f>
        <v>3000</v>
      </c>
    </row>
    <row r="24" spans="1:11" ht="41.25" customHeight="1" x14ac:dyDescent="0.2">
      <c r="A24" s="308" t="s">
        <v>143</v>
      </c>
      <c r="B24" s="308"/>
      <c r="C24" s="308"/>
      <c r="D24" s="31"/>
      <c r="E24" s="31"/>
      <c r="F24" s="31"/>
      <c r="G24" s="77">
        <f>G25</f>
        <v>0</v>
      </c>
      <c r="H24" s="77">
        <f>H25</f>
        <v>500</v>
      </c>
      <c r="I24" s="77">
        <f>I25</f>
        <v>3000</v>
      </c>
      <c r="J24" s="77">
        <v>0</v>
      </c>
      <c r="K24" s="77">
        <f>K25</f>
        <v>3000</v>
      </c>
    </row>
    <row r="25" spans="1:11" ht="29.25" customHeight="1" x14ac:dyDescent="0.2">
      <c r="A25" s="309" t="s">
        <v>144</v>
      </c>
      <c r="B25" s="309"/>
      <c r="C25" s="309"/>
      <c r="D25" s="310" t="s">
        <v>57</v>
      </c>
      <c r="E25" s="310"/>
      <c r="F25" s="77"/>
      <c r="G25" s="76">
        <f>'Manejo de RRNN'!V23</f>
        <v>0</v>
      </c>
      <c r="H25" s="76">
        <f>'Manejo de RRNN'!X23</f>
        <v>500</v>
      </c>
      <c r="I25" s="76">
        <f>'Manejo de RRNN'!T23</f>
        <v>3000</v>
      </c>
      <c r="J25" s="76">
        <v>0</v>
      </c>
      <c r="K25" s="156">
        <f>I25</f>
        <v>3000</v>
      </c>
    </row>
    <row r="28" spans="1:11" ht="15.75" x14ac:dyDescent="0.25">
      <c r="A28" s="288" t="s">
        <v>60</v>
      </c>
      <c r="B28" s="288"/>
      <c r="C28" s="288"/>
      <c r="D28" s="288"/>
      <c r="E28" s="165"/>
      <c r="F28" s="166"/>
      <c r="G28" s="167">
        <f>G30</f>
        <v>0</v>
      </c>
      <c r="H28" s="167">
        <f>H30</f>
        <v>0</v>
      </c>
      <c r="I28" s="167">
        <f>I30</f>
        <v>1000</v>
      </c>
      <c r="J28" s="167">
        <f>J30</f>
        <v>0</v>
      </c>
      <c r="K28" s="167">
        <f>K30</f>
        <v>1000</v>
      </c>
    </row>
    <row r="29" spans="1:11" ht="42" customHeight="1" x14ac:dyDescent="0.2">
      <c r="A29" s="301" t="s">
        <v>147</v>
      </c>
      <c r="B29" s="302"/>
      <c r="C29" s="302"/>
      <c r="D29" s="163" t="s">
        <v>77</v>
      </c>
      <c r="E29" s="163"/>
      <c r="F29" s="31"/>
      <c r="G29" s="77">
        <f>G30</f>
        <v>0</v>
      </c>
      <c r="H29" s="77">
        <f>H30</f>
        <v>0</v>
      </c>
      <c r="I29" s="77">
        <f>I30</f>
        <v>1000</v>
      </c>
      <c r="J29" s="77">
        <v>0</v>
      </c>
      <c r="K29" s="77">
        <f>K30</f>
        <v>1000</v>
      </c>
    </row>
    <row r="30" spans="1:11" ht="36.75" customHeight="1" x14ac:dyDescent="0.2">
      <c r="A30" s="303" t="s">
        <v>146</v>
      </c>
      <c r="B30" s="303"/>
      <c r="C30" s="303"/>
      <c r="D30" s="304" t="str">
        <f>D25</f>
        <v>SUB TOTAL AC=</v>
      </c>
      <c r="E30" s="305"/>
      <c r="F30" s="31"/>
      <c r="G30" s="77">
        <f>'Manejo de RRNN'!V14</f>
        <v>0</v>
      </c>
      <c r="H30" s="77">
        <f>'Manejo de RRNN'!X14</f>
        <v>0</v>
      </c>
      <c r="I30" s="77">
        <f>'Manejo de RRNN'!T14</f>
        <v>1000</v>
      </c>
      <c r="J30" s="77">
        <v>0</v>
      </c>
      <c r="K30" s="77">
        <f>SUM(G30:J30)</f>
        <v>1000</v>
      </c>
    </row>
    <row r="31" spans="1:11" ht="15.75" x14ac:dyDescent="0.25">
      <c r="A31" s="288" t="s">
        <v>61</v>
      </c>
      <c r="B31" s="288"/>
      <c r="C31" s="288"/>
      <c r="D31" s="289"/>
      <c r="E31" s="288"/>
      <c r="F31" s="288"/>
      <c r="G31" s="288"/>
      <c r="H31" s="288"/>
      <c r="I31" s="288"/>
      <c r="J31" s="288"/>
      <c r="K31" s="288"/>
    </row>
    <row r="32" spans="1:11" ht="15.75" x14ac:dyDescent="0.25">
      <c r="A32" s="290" t="s">
        <v>56</v>
      </c>
      <c r="B32" s="290"/>
      <c r="C32" s="290"/>
      <c r="D32" s="290"/>
      <c r="E32" s="290"/>
      <c r="F32" s="291"/>
      <c r="G32" s="80">
        <f>G33</f>
        <v>0</v>
      </c>
      <c r="H32" s="80">
        <f>H35+H41</f>
        <v>9000</v>
      </c>
      <c r="I32" s="159">
        <f>I36+I40+I41</f>
        <v>17200</v>
      </c>
      <c r="J32" s="80">
        <f>J33</f>
        <v>0</v>
      </c>
      <c r="K32" s="174">
        <f>K35+I32</f>
        <v>20200</v>
      </c>
    </row>
    <row r="33" spans="1:11" ht="15.75" x14ac:dyDescent="0.25">
      <c r="A33" s="292" t="s">
        <v>62</v>
      </c>
      <c r="B33" s="292"/>
      <c r="C33" s="292"/>
      <c r="D33" s="292"/>
      <c r="E33" s="169"/>
      <c r="F33" s="169"/>
      <c r="G33" s="167">
        <f>G35</f>
        <v>0</v>
      </c>
      <c r="H33" s="167">
        <f>H35</f>
        <v>3000</v>
      </c>
      <c r="I33" s="167">
        <f>I35</f>
        <v>0</v>
      </c>
      <c r="J33" s="167">
        <f>J35</f>
        <v>0</v>
      </c>
      <c r="K33" s="169"/>
    </row>
    <row r="34" spans="1:11" ht="39.75" customHeight="1" x14ac:dyDescent="0.2">
      <c r="A34" s="306" t="s">
        <v>150</v>
      </c>
      <c r="B34" s="307"/>
      <c r="C34" s="307"/>
      <c r="D34" s="164"/>
      <c r="E34" s="31"/>
      <c r="F34" s="31"/>
      <c r="G34" s="77">
        <v>0</v>
      </c>
      <c r="H34" s="77">
        <v>0</v>
      </c>
      <c r="I34" s="77">
        <v>0</v>
      </c>
      <c r="J34" s="77">
        <v>0</v>
      </c>
      <c r="K34" s="77">
        <f>J34+I34+H34+G34</f>
        <v>0</v>
      </c>
    </row>
    <row r="35" spans="1:11" ht="55.5" customHeight="1" thickBot="1" x14ac:dyDescent="0.25">
      <c r="A35" s="299" t="s">
        <v>149</v>
      </c>
      <c r="B35" s="300"/>
      <c r="C35" s="300"/>
      <c r="D35" s="297" t="str">
        <f>D30</f>
        <v>SUB TOTAL AC=</v>
      </c>
      <c r="E35" s="298"/>
      <c r="F35" s="31"/>
      <c r="G35" s="77">
        <f>'Uso Publico'!V36</f>
        <v>0</v>
      </c>
      <c r="H35" s="77">
        <f>'Uso Publico'!X36</f>
        <v>3000</v>
      </c>
      <c r="I35" s="77">
        <f>'Uso Publico'!T36</f>
        <v>0</v>
      </c>
      <c r="J35" s="77">
        <v>0</v>
      </c>
      <c r="K35" s="77">
        <f>J35+I35+H35+G35</f>
        <v>3000</v>
      </c>
    </row>
    <row r="36" spans="1:11" ht="15.75" x14ac:dyDescent="0.25">
      <c r="A36" s="289" t="s">
        <v>63</v>
      </c>
      <c r="B36" s="289"/>
      <c r="C36" s="289"/>
      <c r="D36" s="289"/>
      <c r="E36" s="169"/>
      <c r="F36" s="169"/>
      <c r="G36" s="167">
        <f>G38+G39</f>
        <v>0</v>
      </c>
      <c r="H36" s="167" t="e">
        <f>H38+H39</f>
        <v>#REF!</v>
      </c>
      <c r="I36" s="167">
        <f>I38+I39</f>
        <v>100</v>
      </c>
      <c r="J36" s="167">
        <f>J38+J39</f>
        <v>0</v>
      </c>
      <c r="K36" s="167" t="e">
        <f>J36+I36+H36+G36</f>
        <v>#REF!</v>
      </c>
    </row>
    <row r="37" spans="1:11" ht="45" customHeight="1" x14ac:dyDescent="0.2">
      <c r="A37" s="293" t="s">
        <v>151</v>
      </c>
      <c r="B37" s="294"/>
      <c r="C37" s="294"/>
      <c r="D37" s="161"/>
      <c r="E37" s="31"/>
      <c r="F37" s="31"/>
      <c r="G37" s="170" t="e">
        <f>'Uso Publico'!#REF!</f>
        <v>#REF!</v>
      </c>
      <c r="H37" s="170">
        <v>0</v>
      </c>
      <c r="I37" s="170">
        <v>0</v>
      </c>
      <c r="J37" s="170">
        <f t="shared" ref="G37:J40" si="0">J38</f>
        <v>0</v>
      </c>
      <c r="K37" s="170">
        <v>0</v>
      </c>
    </row>
    <row r="38" spans="1:11" ht="44.25" customHeight="1" x14ac:dyDescent="0.2">
      <c r="A38" s="295" t="s">
        <v>152</v>
      </c>
      <c r="B38" s="296"/>
      <c r="C38" s="296"/>
      <c r="D38" s="161"/>
      <c r="E38" s="31"/>
      <c r="F38" s="31"/>
      <c r="G38" s="170">
        <f t="shared" si="0"/>
        <v>0</v>
      </c>
      <c r="H38" s="170" t="e">
        <f>'Uso Publico'!#REF!</f>
        <v>#REF!</v>
      </c>
      <c r="I38" s="170">
        <v>0</v>
      </c>
      <c r="J38" s="170">
        <f t="shared" si="0"/>
        <v>0</v>
      </c>
      <c r="K38" s="170" t="e">
        <f>G38+H38+I38+J38</f>
        <v>#REF!</v>
      </c>
    </row>
    <row r="39" spans="1:11" ht="51.75" customHeight="1" x14ac:dyDescent="0.2">
      <c r="A39" s="295" t="s">
        <v>153</v>
      </c>
      <c r="B39" s="296"/>
      <c r="C39" s="296"/>
      <c r="D39" s="297" t="str">
        <f>D35</f>
        <v>SUB TOTAL AC=</v>
      </c>
      <c r="E39" s="298"/>
      <c r="F39" s="31"/>
      <c r="G39" s="171">
        <f>'Uso Publico'!V23</f>
        <v>0</v>
      </c>
      <c r="H39" s="171">
        <f>'Uso Publico'!X23</f>
        <v>0</v>
      </c>
      <c r="I39" s="171">
        <f>'Uso Publico'!T23</f>
        <v>100</v>
      </c>
      <c r="J39" s="172">
        <v>0</v>
      </c>
      <c r="K39" s="171">
        <f>J39+I39+H39+G39</f>
        <v>100</v>
      </c>
    </row>
    <row r="40" spans="1:11" ht="44.25" customHeight="1" x14ac:dyDescent="0.2">
      <c r="A40" s="295" t="s">
        <v>156</v>
      </c>
      <c r="B40" s="296"/>
      <c r="C40" s="296"/>
      <c r="D40" s="161"/>
      <c r="E40" s="31"/>
      <c r="F40" s="31"/>
      <c r="G40" s="170">
        <f t="shared" si="0"/>
        <v>0</v>
      </c>
      <c r="H40" s="170">
        <f>'Uso Publico'!X24</f>
        <v>6000</v>
      </c>
      <c r="I40" s="170">
        <f>'Uso Publico'!T24</f>
        <v>1500</v>
      </c>
      <c r="J40" s="170">
        <f t="shared" si="0"/>
        <v>0</v>
      </c>
      <c r="K40" s="170">
        <f>G40+H40+I40+J40</f>
        <v>7500</v>
      </c>
    </row>
    <row r="41" spans="1:11" ht="51.75" customHeight="1" x14ac:dyDescent="0.2">
      <c r="A41" s="295" t="s">
        <v>157</v>
      </c>
      <c r="B41" s="296"/>
      <c r="C41" s="296"/>
      <c r="D41" s="297" t="str">
        <f>D39</f>
        <v>SUB TOTAL AC=</v>
      </c>
      <c r="E41" s="298"/>
      <c r="F41" s="31"/>
      <c r="G41" s="171">
        <f>'Uso Publico'!V25</f>
        <v>0</v>
      </c>
      <c r="H41" s="171">
        <f>'Uso Publico'!X25</f>
        <v>6000</v>
      </c>
      <c r="I41" s="171">
        <f>'Uso Publico'!T25</f>
        <v>15600</v>
      </c>
      <c r="J41" s="172">
        <v>0</v>
      </c>
      <c r="K41" s="171">
        <f>J41+I41+H41+G41</f>
        <v>21600</v>
      </c>
    </row>
    <row r="49" spans="1:11" ht="15.75" x14ac:dyDescent="0.25">
      <c r="A49" s="288" t="s">
        <v>65</v>
      </c>
      <c r="B49" s="288"/>
      <c r="C49" s="288"/>
      <c r="D49" s="288"/>
      <c r="E49" s="169"/>
      <c r="F49" s="169"/>
      <c r="G49" s="167">
        <f>G51</f>
        <v>0</v>
      </c>
      <c r="H49" s="167">
        <f>H51</f>
        <v>0</v>
      </c>
      <c r="I49" s="167">
        <f>I51</f>
        <v>14000</v>
      </c>
      <c r="J49" s="167">
        <f>J51</f>
        <v>0</v>
      </c>
      <c r="K49" s="167">
        <f>K51</f>
        <v>14000</v>
      </c>
    </row>
    <row r="50" spans="1:11" ht="37.5" customHeight="1" x14ac:dyDescent="0.2">
      <c r="A50" s="282" t="s">
        <v>154</v>
      </c>
      <c r="B50" s="283"/>
      <c r="C50" s="284"/>
      <c r="D50" s="168"/>
      <c r="E50" s="31"/>
      <c r="F50" s="31"/>
      <c r="G50" s="173">
        <f>G51</f>
        <v>0</v>
      </c>
      <c r="H50" s="173">
        <f>H51</f>
        <v>0</v>
      </c>
      <c r="I50" s="173">
        <f>I51</f>
        <v>14000</v>
      </c>
      <c r="J50" s="173">
        <f>J51</f>
        <v>0</v>
      </c>
      <c r="K50" s="173">
        <f>J50+I50+H50+G50</f>
        <v>14000</v>
      </c>
    </row>
    <row r="51" spans="1:11" ht="40.5" customHeight="1" x14ac:dyDescent="0.2">
      <c r="A51" s="285" t="s">
        <v>155</v>
      </c>
      <c r="B51" s="286"/>
      <c r="C51" s="287"/>
      <c r="D51" s="297" t="str">
        <f>D39</f>
        <v>SUB TOTAL AC=</v>
      </c>
      <c r="E51" s="298"/>
      <c r="F51" s="31"/>
      <c r="G51" s="77">
        <f>'Uso Publico'!V13</f>
        <v>0</v>
      </c>
      <c r="H51" s="77">
        <v>0</v>
      </c>
      <c r="I51" s="77">
        <f>'Uso Publico'!T13</f>
        <v>14000</v>
      </c>
      <c r="J51" s="77">
        <v>0</v>
      </c>
      <c r="K51" s="77">
        <f>J51+I51+H51+G51</f>
        <v>14000</v>
      </c>
    </row>
  </sheetData>
  <mergeCells count="54">
    <mergeCell ref="M6:P6"/>
    <mergeCell ref="A3:K3"/>
    <mergeCell ref="A4:F4"/>
    <mergeCell ref="A5:C5"/>
    <mergeCell ref="A6:C6"/>
    <mergeCell ref="A7:C7"/>
    <mergeCell ref="D7:E7"/>
    <mergeCell ref="A8:C8"/>
    <mergeCell ref="A9:C9"/>
    <mergeCell ref="D9:E9"/>
    <mergeCell ref="A10:C10"/>
    <mergeCell ref="A11:C11"/>
    <mergeCell ref="D11:E11"/>
    <mergeCell ref="A12:C12"/>
    <mergeCell ref="A13:C13"/>
    <mergeCell ref="D13:E13"/>
    <mergeCell ref="A14:C14"/>
    <mergeCell ref="A15:C15"/>
    <mergeCell ref="D15:E15"/>
    <mergeCell ref="A16:C16"/>
    <mergeCell ref="A18:C18"/>
    <mergeCell ref="D18:E18"/>
    <mergeCell ref="A17:C17"/>
    <mergeCell ref="A19:C19"/>
    <mergeCell ref="A20:C20"/>
    <mergeCell ref="D20:E20"/>
    <mergeCell ref="A21:K21"/>
    <mergeCell ref="A22:F22"/>
    <mergeCell ref="A23:D23"/>
    <mergeCell ref="A24:C24"/>
    <mergeCell ref="A25:C25"/>
    <mergeCell ref="D25:E25"/>
    <mergeCell ref="A28:D28"/>
    <mergeCell ref="A29:C29"/>
    <mergeCell ref="A30:C30"/>
    <mergeCell ref="D30:E30"/>
    <mergeCell ref="A34:C34"/>
    <mergeCell ref="D35:E35"/>
    <mergeCell ref="A50:C50"/>
    <mergeCell ref="A51:C51"/>
    <mergeCell ref="A31:K31"/>
    <mergeCell ref="A32:F32"/>
    <mergeCell ref="A33:D33"/>
    <mergeCell ref="A37:C37"/>
    <mergeCell ref="A36:D36"/>
    <mergeCell ref="A38:C38"/>
    <mergeCell ref="A39:C39"/>
    <mergeCell ref="A49:D49"/>
    <mergeCell ref="D51:E51"/>
    <mergeCell ref="D39:E39"/>
    <mergeCell ref="A41:C41"/>
    <mergeCell ref="D41:E41"/>
    <mergeCell ref="A35:C35"/>
    <mergeCell ref="A40:C40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"/>
  <sheetViews>
    <sheetView tabSelected="1" workbookViewId="0">
      <selection activeCell="L12" sqref="L12"/>
    </sheetView>
  </sheetViews>
  <sheetFormatPr baseColWidth="10" defaultRowHeight="12.75" x14ac:dyDescent="0.2"/>
  <cols>
    <col min="1" max="1" width="22.140625" bestFit="1" customWidth="1"/>
    <col min="3" max="4" width="16.140625" customWidth="1"/>
  </cols>
  <sheetData>
    <row r="1" spans="1:11" x14ac:dyDescent="0.2">
      <c r="A1" s="338" t="s">
        <v>191</v>
      </c>
      <c r="B1" s="338"/>
      <c r="C1" s="338"/>
      <c r="D1" s="338"/>
      <c r="E1" s="338"/>
      <c r="F1" s="152"/>
      <c r="G1" s="152"/>
      <c r="H1" s="152"/>
      <c r="I1" s="152"/>
      <c r="J1" s="152"/>
      <c r="K1" s="152"/>
    </row>
    <row r="3" spans="1:11" x14ac:dyDescent="0.2">
      <c r="A3" s="338" t="s">
        <v>117</v>
      </c>
      <c r="B3" s="338"/>
      <c r="C3" s="338"/>
      <c r="D3" s="338"/>
      <c r="E3" s="338"/>
      <c r="F3" s="153"/>
      <c r="G3" s="153"/>
      <c r="H3" s="153"/>
      <c r="I3" s="153"/>
      <c r="J3" s="153"/>
      <c r="K3" s="153"/>
    </row>
    <row r="4" spans="1:11" ht="13.5" thickBot="1" x14ac:dyDescent="0.25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">
      <c r="A5" s="336" t="s">
        <v>39</v>
      </c>
      <c r="B5" s="60" t="s">
        <v>27</v>
      </c>
      <c r="C5" s="60" t="s">
        <v>47</v>
      </c>
      <c r="D5" s="60" t="s">
        <v>52</v>
      </c>
      <c r="E5" s="149" t="s">
        <v>13</v>
      </c>
      <c r="F5" s="144"/>
      <c r="G5" s="145"/>
      <c r="H5" s="139"/>
      <c r="I5" s="139"/>
      <c r="J5" s="139"/>
    </row>
    <row r="6" spans="1:11" x14ac:dyDescent="0.2">
      <c r="A6" s="337"/>
      <c r="B6" s="147" t="s">
        <v>40</v>
      </c>
      <c r="C6" s="147" t="s">
        <v>40</v>
      </c>
      <c r="D6" s="148"/>
      <c r="E6" s="148" t="s">
        <v>40</v>
      </c>
      <c r="F6" s="144"/>
      <c r="G6" s="145"/>
      <c r="H6" s="139"/>
      <c r="I6" s="139"/>
      <c r="J6" s="139"/>
    </row>
    <row r="7" spans="1:11" x14ac:dyDescent="0.2">
      <c r="A7" s="59" t="s">
        <v>41</v>
      </c>
      <c r="B7" s="61">
        <v>19000</v>
      </c>
      <c r="C7" s="61">
        <v>18800</v>
      </c>
      <c r="D7" s="61">
        <v>3500</v>
      </c>
      <c r="E7" s="61">
        <f>D7+C7+B7</f>
        <v>41300</v>
      </c>
      <c r="F7" s="140"/>
      <c r="G7" s="141"/>
      <c r="H7" s="142"/>
      <c r="I7" s="142"/>
      <c r="J7" s="142"/>
    </row>
    <row r="8" spans="1:11" x14ac:dyDescent="0.2">
      <c r="A8" s="59" t="s">
        <v>42</v>
      </c>
      <c r="B8" s="61">
        <f>'Manejo de RRNN'!X24</f>
        <v>500</v>
      </c>
      <c r="C8" s="61">
        <v>4000</v>
      </c>
      <c r="D8" s="61">
        <f>'Manejo de RRNN'!V24</f>
        <v>0</v>
      </c>
      <c r="E8" s="61">
        <f>SUM(B8:C8)</f>
        <v>4500</v>
      </c>
      <c r="F8" s="140"/>
      <c r="G8" s="141"/>
      <c r="H8" s="142"/>
      <c r="I8" s="141"/>
      <c r="J8" s="142"/>
    </row>
    <row r="9" spans="1:11" x14ac:dyDescent="0.2">
      <c r="A9" s="59" t="s">
        <v>118</v>
      </c>
      <c r="B9" s="61">
        <f>'Ordenamiento ter.'!X13</f>
        <v>0</v>
      </c>
      <c r="C9" s="61">
        <f>'Ordenamiento ter.'!Y14</f>
        <v>1500</v>
      </c>
      <c r="D9" s="61">
        <f>'Ordenamiento ter.'!V13</f>
        <v>0</v>
      </c>
      <c r="E9" s="61">
        <f>SUM(B9:C9)</f>
        <v>1500</v>
      </c>
      <c r="F9" s="140"/>
      <c r="G9" s="141"/>
      <c r="H9" s="142"/>
      <c r="I9" s="141"/>
      <c r="J9" s="142"/>
    </row>
    <row r="10" spans="1:11" x14ac:dyDescent="0.2">
      <c r="A10" s="59" t="s">
        <v>29</v>
      </c>
      <c r="B10" s="61">
        <f>'Uso Publico'!X37</f>
        <v>9000</v>
      </c>
      <c r="C10" s="61">
        <f>'Uso Publico'!T37</f>
        <v>15600</v>
      </c>
      <c r="D10" s="61">
        <v>0</v>
      </c>
      <c r="E10" s="61">
        <f>SUM(B10:C10)</f>
        <v>24600</v>
      </c>
      <c r="F10" s="140"/>
      <c r="G10" s="141"/>
      <c r="H10" s="142"/>
      <c r="I10" s="141"/>
      <c r="J10" s="142"/>
    </row>
    <row r="11" spans="1:11" ht="15.75" thickBot="1" x14ac:dyDescent="0.25">
      <c r="A11" s="180"/>
      <c r="B11" s="179">
        <f>SUM(B7:B10)</f>
        <v>28500</v>
      </c>
      <c r="C11" s="150">
        <f t="shared" ref="C11:E11" si="0">SUM(C7:C10)</f>
        <v>39900</v>
      </c>
      <c r="D11" s="150">
        <f t="shared" si="0"/>
        <v>3500</v>
      </c>
      <c r="E11" s="150">
        <f t="shared" si="0"/>
        <v>71900</v>
      </c>
      <c r="F11" s="140"/>
      <c r="G11" s="141"/>
      <c r="H11" s="141"/>
      <c r="I11" s="141"/>
      <c r="J11" s="141"/>
    </row>
    <row r="12" spans="1:11" x14ac:dyDescent="0.2">
      <c r="A12" s="1"/>
      <c r="B12" s="60" t="s">
        <v>27</v>
      </c>
      <c r="C12" s="60" t="s">
        <v>47</v>
      </c>
      <c r="D12" s="60" t="s">
        <v>52</v>
      </c>
      <c r="E12" s="138"/>
      <c r="F12" s="140"/>
      <c r="G12" s="141"/>
      <c r="H12" s="141"/>
      <c r="I12" s="141"/>
      <c r="J12" s="141"/>
    </row>
    <row r="13" spans="1:11" ht="15" x14ac:dyDescent="0.2">
      <c r="A13" s="1"/>
      <c r="B13" s="150">
        <f>B11</f>
        <v>28500</v>
      </c>
      <c r="C13" s="150">
        <f t="shared" ref="C13:D13" si="1">C11</f>
        <v>39900</v>
      </c>
      <c r="D13" s="150">
        <f t="shared" si="1"/>
        <v>3500</v>
      </c>
      <c r="E13" s="146"/>
      <c r="F13" s="140"/>
      <c r="G13" s="141"/>
      <c r="H13" s="142"/>
      <c r="I13" s="142"/>
      <c r="J13" s="143"/>
    </row>
  </sheetData>
  <mergeCells count="4">
    <mergeCell ref="A4:K4"/>
    <mergeCell ref="A5:A6"/>
    <mergeCell ref="A1:E1"/>
    <mergeCell ref="A3:E3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Proteccion y control</vt:lpstr>
      <vt:lpstr>Manejo de RRNN</vt:lpstr>
      <vt:lpstr>Ordenamiento ter.</vt:lpstr>
      <vt:lpstr>Uso Publico</vt:lpstr>
      <vt:lpstr>Cronograma General</vt:lpstr>
      <vt:lpstr>Presupuesto Ideal 2017</vt:lpstr>
      <vt:lpstr>'Manejo de RRNN'!Área_de_impresión</vt:lpstr>
      <vt:lpstr>'Uso Publico'!Área_de_impresión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user</cp:lastModifiedBy>
  <cp:lastPrinted>2019-10-02T16:39:14Z</cp:lastPrinted>
  <dcterms:created xsi:type="dcterms:W3CDTF">2001-01-15T17:49:33Z</dcterms:created>
  <dcterms:modified xsi:type="dcterms:W3CDTF">2019-10-02T16:39:23Z</dcterms:modified>
</cp:coreProperties>
</file>