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-GEF4\Desktop\"/>
    </mc:Choice>
  </mc:AlternateContent>
  <bookViews>
    <workbookView xWindow="-15" yWindow="0" windowWidth="12240" windowHeight="7980" activeTab="1"/>
  </bookViews>
  <sheets>
    <sheet name="Protección y Vigilancia" sheetId="1" r:id="rId1"/>
    <sheet name="Conservacion de Recursos Natura" sheetId="15" r:id="rId2"/>
    <sheet name="Administración" sheetId="18" r:id="rId3"/>
    <sheet name="Uso Publico" sheetId="5" r:id="rId4"/>
    <sheet name="Desarrollo Economico" sheetId="17" r:id="rId5"/>
    <sheet name="Presupuesto Ideal" sheetId="20" r:id="rId6"/>
  </sheets>
  <definedNames>
    <definedName name="_xlnm.Print_Area" localSheetId="3">'Uso Publico'!$A$1:$AA$13</definedName>
    <definedName name="COMUNIDAD">#REF!</definedName>
  </definedNames>
  <calcPr calcId="152511"/>
</workbook>
</file>

<file path=xl/calcChain.xml><?xml version="1.0" encoding="utf-8"?>
<calcChain xmlns="http://schemas.openxmlformats.org/spreadsheetml/2006/main">
  <c r="C14" i="20" l="1"/>
  <c r="D14" i="20"/>
  <c r="E14" i="20"/>
  <c r="F14" i="20"/>
  <c r="B14" i="20"/>
  <c r="F12" i="20"/>
  <c r="AA14" i="17"/>
  <c r="AA15" i="17" s="1"/>
  <c r="F11" i="20"/>
  <c r="F10" i="20"/>
  <c r="AA17" i="5"/>
  <c r="F9" i="20"/>
  <c r="AA13" i="18"/>
  <c r="F8" i="20"/>
  <c r="AA14" i="1"/>
  <c r="F7" i="20"/>
  <c r="AA13" i="17"/>
  <c r="AA16" i="5"/>
  <c r="AA15" i="5"/>
  <c r="AA25" i="18"/>
  <c r="AA15" i="15"/>
  <c r="AA13" i="1"/>
  <c r="AA15" i="1"/>
  <c r="AA12" i="1"/>
  <c r="X27" i="5" l="1"/>
  <c r="Z45" i="18"/>
  <c r="V35" i="18"/>
  <c r="Z35" i="18"/>
  <c r="Z34" i="18"/>
  <c r="T14" i="18"/>
  <c r="Z14" i="18"/>
  <c r="Z13" i="1"/>
  <c r="Z12" i="1"/>
  <c r="X35" i="18"/>
  <c r="V27" i="5"/>
  <c r="AA45" i="18" l="1"/>
  <c r="Z24" i="18"/>
  <c r="Z27" i="5"/>
  <c r="AA14" i="18" l="1"/>
  <c r="AA15" i="18" s="1"/>
  <c r="AA24" i="15"/>
  <c r="AA16" i="1"/>
  <c r="AA24" i="18"/>
  <c r="AA26" i="18" s="1"/>
  <c r="T35" i="18"/>
  <c r="AA35" i="18" s="1"/>
  <c r="AA48" i="18" l="1"/>
  <c r="AA27" i="5"/>
  <c r="AA28" i="5" s="1"/>
  <c r="AA30" i="5" s="1"/>
  <c r="AA34" i="18"/>
  <c r="AA36" i="18" s="1"/>
  <c r="AA13" i="15" l="1"/>
</calcChain>
</file>

<file path=xl/comments1.xml><?xml version="1.0" encoding="utf-8"?>
<comments xmlns="http://schemas.openxmlformats.org/spreadsheetml/2006/main">
  <authors>
    <author>PRO-GEF4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PRO-GEF4:</t>
        </r>
        <r>
          <rPr>
            <sz val="9"/>
            <color indexed="81"/>
            <rFont val="Tahoma"/>
            <family val="2"/>
          </rPr>
          <t xml:space="preserve">
Agregarlo al programa de uso publico, especificamente el sub programa de turismo sostenible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PRO-GEF4:</t>
        </r>
        <r>
          <rPr>
            <sz val="9"/>
            <color indexed="81"/>
            <rFont val="Tahoma"/>
            <family val="2"/>
          </rPr>
          <t xml:space="preserve">
PRO-GEF4:
Agregarlo al programa de uso publico, especificamente el sub programa de turismo sostenible</t>
        </r>
      </text>
    </comment>
  </commentList>
</comments>
</file>

<file path=xl/sharedStrings.xml><?xml version="1.0" encoding="utf-8"?>
<sst xmlns="http://schemas.openxmlformats.org/spreadsheetml/2006/main" count="568" uniqueCount="173">
  <si>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</si>
  <si>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</si>
  <si>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</si>
  <si>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</si>
  <si>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</si>
  <si>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</si>
  <si>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</si>
  <si>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</si>
  <si>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</si>
  <si>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</si>
  <si>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</si>
  <si>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</si>
  <si>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</si>
  <si>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</si>
  <si>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</si>
  <si>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CONSEJO NACIONAL DE AREA PROTEGIDAS -CONAP-</t>
  </si>
  <si>
    <t>Meses</t>
  </si>
  <si>
    <t>Monto</t>
  </si>
  <si>
    <t>CONSEJO NACIONAL DE AREAS PROTEGIDAS -CONAP-</t>
  </si>
  <si>
    <t>Ubicación Geográfica</t>
  </si>
  <si>
    <t>Código</t>
  </si>
  <si>
    <t>Área Protegida</t>
  </si>
  <si>
    <t>CONAP</t>
  </si>
  <si>
    <t>PARQUE REGIONAL MUNICIPAL K´ojlab´l Tze´ Te Tnom Todos Santos Cuchumatán</t>
  </si>
  <si>
    <t>Investigación y Monitoreo</t>
  </si>
  <si>
    <t>X</t>
  </si>
  <si>
    <t>Código de Donante</t>
  </si>
  <si>
    <t>1. Línea de acción: Conservación del área protegida y su biodiversidad.</t>
  </si>
  <si>
    <t>2. Línea de acción: Conservación del área protegida y su biodiversidad</t>
  </si>
  <si>
    <t>3. Programa: Protección y Vigilancia</t>
  </si>
  <si>
    <r>
      <t xml:space="preserve">4. Sub programas: </t>
    </r>
    <r>
      <rPr>
        <b/>
        <u/>
        <sz val="11"/>
        <rFont val="Arial"/>
        <family val="2"/>
      </rPr>
      <t>Control y Vigilancia</t>
    </r>
  </si>
  <si>
    <t xml:space="preserve"> </t>
  </si>
  <si>
    <t>Plan de Prevención y control de Incendios forestales elaborado e implementado, con la participación de organizaciones de base, instituciones de apoyo y autoridades comunales.</t>
  </si>
  <si>
    <t>Parque Reginal Municipal Todos Santos Cuchumantan y las 17 comunidades</t>
  </si>
  <si>
    <t>1.1.2.</t>
  </si>
  <si>
    <t>1.1.1.</t>
  </si>
  <si>
    <t>2. Programa: Manejo de Recursos Naturales</t>
  </si>
  <si>
    <t>3. Sub programa: Recuperación de Ecosistema</t>
  </si>
  <si>
    <t>3. Sub programa: Vida Silvestre</t>
  </si>
  <si>
    <t>4. Resultado esperado:  Divulgación al público, sobre la importancia de la conservación de flora y fauna. Creación de la línea base de las diferentes poblaciones y especies representativas de flora y fauna del área,</t>
  </si>
  <si>
    <t>2.1.1.</t>
  </si>
  <si>
    <t>Se mantiene las poblaciones existentes de especies de flora y fauna caracteristicas del área.</t>
  </si>
  <si>
    <t>2. Programa: Administración</t>
  </si>
  <si>
    <t>3. Sub programa: Construcción y Mantenimiento</t>
  </si>
  <si>
    <t>Area Protegida</t>
  </si>
  <si>
    <t>3.1.1.</t>
  </si>
  <si>
    <t>3. Sub programa: Desarrollo del Personal</t>
  </si>
  <si>
    <t>3. Sub programa: Sostenibilidad Financiera</t>
  </si>
  <si>
    <t>4. Resultado esperado: Contar con personal debidamente capacitado y necesario para manejo, la administración y el control y vigilancia del área protegida.</t>
  </si>
  <si>
    <t>4. Resultado esperado: Socializar constantemente las actividades planificadas, proceso y resultados de las mismas a las autoridades municppales y locales.</t>
  </si>
  <si>
    <t>Oficio, Solicitud de aportes de fondos, o materiales y equipos</t>
  </si>
  <si>
    <t>3. Sub programa: Relaciones Internacionales.</t>
  </si>
  <si>
    <t>3.3.1.</t>
  </si>
  <si>
    <t>3.4.2.</t>
  </si>
  <si>
    <t>Evitar la duplicidad de esfuerzos humanos y economicos.</t>
  </si>
  <si>
    <t>1. Línea de acción: Conservación del Área Protegida y su Biodiversidad</t>
  </si>
  <si>
    <t>2. Programa: Uso Público</t>
  </si>
  <si>
    <t>3. Sub programa: Educación Ambiental y Cultural</t>
  </si>
  <si>
    <t>Municipio de Todos Santos y 17 aldeas cercas al área protegida.</t>
  </si>
  <si>
    <t>2. Programa: Desarrollo Economico</t>
  </si>
  <si>
    <t>3. Sub programa: Proyectos Productivos</t>
  </si>
  <si>
    <t>5.1.1.</t>
  </si>
  <si>
    <t>5.3.1.</t>
  </si>
  <si>
    <t>COMUNIDAD</t>
  </si>
  <si>
    <t>MUNICIPALIDAD</t>
  </si>
  <si>
    <t>CODIGO</t>
  </si>
  <si>
    <t>Mantenimiento de infraestructura turistico.</t>
  </si>
  <si>
    <t>Gestionar y formular proyectos con financiantes.</t>
  </si>
  <si>
    <t>total (Q)</t>
  </si>
  <si>
    <t>Programas de Manejo</t>
  </si>
  <si>
    <t>Protección y Vigilancia</t>
  </si>
  <si>
    <t>Conservación de Recursos Naturales</t>
  </si>
  <si>
    <t>Administración</t>
  </si>
  <si>
    <t>Participación Comunitaria</t>
  </si>
  <si>
    <t>Uso Publico</t>
  </si>
  <si>
    <t>Desarrollo Economico</t>
  </si>
  <si>
    <t>COMUNIDADES</t>
  </si>
  <si>
    <t>INSTITUCIONES</t>
  </si>
  <si>
    <t>TOTALES</t>
  </si>
  <si>
    <t>SIGNIFICADO</t>
  </si>
  <si>
    <t>Resultado Esperado 2,018</t>
  </si>
  <si>
    <t>Realizar actividades de Control y Vigilancia para el área protegida.</t>
  </si>
  <si>
    <t>Oficina OMRNA, INAB y CONAP</t>
  </si>
  <si>
    <t>Oficina OMRNA, FUNDAECO, Guarda recursos de CONAP</t>
  </si>
  <si>
    <t>2. Programa: Conservacion de Recursos Naturales</t>
  </si>
  <si>
    <t>Informe, fotografias</t>
  </si>
  <si>
    <t>CONAP, COFETARN</t>
  </si>
  <si>
    <t>Solicitud ante el alcalde y TDR del perfil del personal tecnico</t>
  </si>
  <si>
    <t>Gestionar el aporte de fondos municipales para implementar el POA 2019</t>
  </si>
  <si>
    <t>Sub Comision de RRNN, CONAP</t>
  </si>
  <si>
    <t>Sub comision de RRNN, CONAP</t>
  </si>
  <si>
    <t>Analisis y evaluacion de avances de acciones que contempla el plan maestro del area</t>
  </si>
  <si>
    <t>CONAP, Sub comision de turismo y de RRNN, INAB</t>
  </si>
  <si>
    <t>EVASIGAP del area protegida, fotografias.</t>
  </si>
  <si>
    <t>Charla sobre la importancia de la conservaci[on de la diversidad biologica</t>
  </si>
  <si>
    <t>Tecnico del SIGAP, Guarda recurso</t>
  </si>
  <si>
    <t>OMRNA, CONAP, INAB, FUNDAECO</t>
  </si>
  <si>
    <t>Poblacion aledanas al area protegida</t>
  </si>
  <si>
    <t xml:space="preserve">Campana de reforestacion </t>
  </si>
  <si>
    <t>DMM, Guarda recursos, INAB, CONAP, FUNDAECO</t>
  </si>
  <si>
    <t>2. Programa: Uso Publico</t>
  </si>
  <si>
    <t>3. Sub programa: Turismo Sostenible</t>
  </si>
  <si>
    <t>Creacion de una pagina web para promocionar rutas ecoturisticas del municipio</t>
  </si>
  <si>
    <t>Sub Comision de turismo, FUNDAECO</t>
  </si>
  <si>
    <t>pagina web creada</t>
  </si>
  <si>
    <t>evaluacion de proyectos de incetivos dentro del area protegida</t>
  </si>
  <si>
    <t>INAB, Tecnico Forestal del CONAP</t>
  </si>
  <si>
    <t>boleta de evaluacion, informe de CONAP.</t>
  </si>
  <si>
    <t xml:space="preserve">Regente de proyecto de CONAP, municipalidad </t>
  </si>
  <si>
    <t>Informes de implementacion del proyecto</t>
  </si>
  <si>
    <t>PLAN OPERATIVO ANUAL 2019</t>
  </si>
  <si>
    <t>Resultado Esperado 2,019</t>
  </si>
  <si>
    <t>5. Resultado esperado: Conservar los recursos naturales del area,  respentando las normas establecidas en cada comunidad, en conjunto con sus autoridades locales (COCODE, Alcaldes Auxiliares, Guardabosques, comisiones de recursos naturales.</t>
  </si>
  <si>
    <t>Lograr un control y Vigilancia para el área protegida elaborado y ejecutado, respentando las normas establecidas en cada comunidad, en conjunto con sus autoridades locales (COCODE) Alcaldes Auxiliares, guardabosques comisiones de recursos naturales) para controlar , monitorear y supervisar la extracción de recursos naturales, actIvidades permitidas y no permitidas.</t>
  </si>
  <si>
    <t xml:space="preserve">Informes mensuales impresos </t>
  </si>
  <si>
    <t xml:space="preserve">OMRNA y proyecto KFW </t>
  </si>
  <si>
    <t xml:space="preserve">3 disenos elaborados, y 4 mantas vinilicas de 6 metros de largo </t>
  </si>
  <si>
    <t xml:space="preserve">4. Resultado esperado: Conservar y Recuperar  especies nativas o endemicas del area protegida, involucrando a la municipalidad y comunidades, instituciones relacionadas, organizaciones, pobladores de las comunidades ubicadas dentro y alrededor del Parque, </t>
  </si>
  <si>
    <t>Conservar y recuperar las flora y fauna del  area, a efecto de mantener muestras representativas.</t>
  </si>
  <si>
    <t xml:space="preserve">Fotografias y listado de particiapantes </t>
  </si>
  <si>
    <t xml:space="preserve">Boletas de campo e imagen fotograficas </t>
  </si>
  <si>
    <t xml:space="preserve">OMRNA, Guarda recursos CONAP, Vida Silvestre CONAP </t>
  </si>
  <si>
    <t>PLAN OPERATIVO 2019</t>
  </si>
  <si>
    <t xml:space="preserve">Informe, fotografias de Sendero Mejorado </t>
  </si>
  <si>
    <t xml:space="preserve">4. Resultado esperado: Conservar y Recuperar las condiciones naturales del área, involucrando a la municipalidad y comunidades, instituciones relacionadas, organizaciones, pobladores de las comunidades ubicadas dentro y alrededor del PRM  </t>
  </si>
  <si>
    <t>PLAN OPERATIVO ANUAL  2019</t>
  </si>
  <si>
    <t>4. Resultado esperado: Mejorar el grado de sensibilización en los pobladores y visitantes al AP, para promover  la importancia de valorización y el uso adecuado de los recursos naturales</t>
  </si>
  <si>
    <t>Diseño, elaboración e implementación de un programa de Educación Ambiental.</t>
  </si>
  <si>
    <t>Elaboracion de material de divulgacion a traves de medios audivisuales en los temas de incendios forestales, proteccion de especies unicas y amenzadas de extinsion de flora y fauna del area.</t>
  </si>
  <si>
    <t xml:space="preserve">CONAP, INAB, FUNDAECO, ACODIHUE, ORMRNA </t>
  </si>
  <si>
    <t>4. Resultado esperado: Mejorar el grado de sensibilización en los pobladores y visitantes al AP, para promover el uso adecuado de los recursos naturales</t>
  </si>
  <si>
    <t>Fotografias y planilla se particpantes</t>
  </si>
  <si>
    <t>Fotografias, planilla de participantes</t>
  </si>
  <si>
    <t xml:space="preserve">4. Resultado esperado: Mejorar  la incorporación de actividades productivas ambientalmente compatibles con el manejo sostenible y la conservacion. </t>
  </si>
  <si>
    <t xml:space="preserve">Area Protegida </t>
  </si>
  <si>
    <t>Distribuir material educativo para la prevencion de incendios forestales</t>
  </si>
  <si>
    <t>Guarda recursos, OMRA, Tecnico forestal de CONAP, coordinador de pinabete del INAB Y guardabosques comunitarios.</t>
  </si>
  <si>
    <t xml:space="preserve">Protocolo de monitoreos de diversidad biologica en el PRM Todos Santos Cuchumatan </t>
  </si>
  <si>
    <t xml:space="preserve">Fotografias </t>
  </si>
  <si>
    <t>2.1.2</t>
  </si>
  <si>
    <t>Promover la recoleccion de semillas forestales en el AP</t>
  </si>
  <si>
    <t>x</t>
  </si>
  <si>
    <t>Area protegida</t>
  </si>
  <si>
    <t>Mejoramiento y ampliaci[on de la rotulación interna existente dentro del AP</t>
  </si>
  <si>
    <t>Contar con el personal necesario e idoneo para las implementación del Plan Maestro y Plan operativo del área.</t>
  </si>
  <si>
    <t xml:space="preserve">Gestion de forndos para la contratacion de personal tecnico para el manejo del area protegida, ante la muicipalidad </t>
  </si>
  <si>
    <t>Contar con el personal necesario para las implementación del Plan Maestro y Plan operativo del área.</t>
  </si>
  <si>
    <t xml:space="preserve">charlas sobre  diferencia de areas de proteccion (Incentivos forestales) y de areas protegidas </t>
  </si>
  <si>
    <t>Guarda Recursos de CONAP.  Y comunidades . OFM</t>
  </si>
  <si>
    <t xml:space="preserve">Elaborar material informativo sobre el control de la extaccion de recursos naturales y actividades permitidas y no permitidas </t>
  </si>
  <si>
    <t>1000 bolantes, 1000 trifoliares, 300 calcomanias</t>
  </si>
  <si>
    <t>Mantenimiento de 5000 rondas perimetrales de los bosques comunales de la parte alta que estan dentro del PRM Todos Santos Cuchumatan</t>
  </si>
  <si>
    <t>3 sesiones de socializacion de la estrategia de conservacion del Paqxaq (Abies guaremalensis) (charlas, medio audivisuales), desde la cabecera municpal y parte alta del AP</t>
  </si>
  <si>
    <t>Una campana de recoleccion de semillas forestales de espcies locales que se ecnuentran dentro del AP</t>
  </si>
  <si>
    <t>Se mejora la infraestructura existente dentro del AP, en pro del desarroll turistico del area.</t>
  </si>
  <si>
    <t>Municipalidad, CONAP</t>
  </si>
  <si>
    <t>3.1.2</t>
  </si>
  <si>
    <t>Se fortalece la OMRNA</t>
  </si>
  <si>
    <t xml:space="preserve">Municipalidad </t>
  </si>
  <si>
    <t>Equipaiento de la OMRNA para el buen manejo del AP</t>
  </si>
  <si>
    <t>Fotografias e inventario de equipo</t>
  </si>
  <si>
    <t>Fortalecimiento de la organización comunitaria con el fin de brindar servicios al turismo y mejorar la economía social.</t>
  </si>
  <si>
    <t>Implementacion del proyecto de compensacion para las comunidades aledanas al area protegida (aljibes, sistema de agua potable)</t>
  </si>
  <si>
    <t>Chichim</t>
  </si>
  <si>
    <t xml:space="preserve">Conservacion  y mantenimiento de los recursos naturales </t>
  </si>
  <si>
    <t>Mejora en el acceso de agua para comunidades priorizadas</t>
  </si>
  <si>
    <t>1.1.2</t>
  </si>
  <si>
    <t>COFETARN</t>
  </si>
  <si>
    <t>INGUAT</t>
  </si>
  <si>
    <t>Sub comision de turismo de la COFETARN, OMRAN, INGUAT</t>
  </si>
  <si>
    <t>Perfiles de proyecto</t>
  </si>
  <si>
    <t>PRESUPUESTO IDEAL PARA EL AÑO 2019</t>
  </si>
  <si>
    <t>Q2,900.00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</si>
</sst>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Q-100A]#,##0.00"/>
    <numFmt numFmtId="165" formatCode="&quot;Q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7">
    <xf numFmtId="0" fontId="0" fillId="0" borderId="0" xfId="0"/>
    <xf numFmtId="0" fontId="0" fillId="0" borderId="0" xfId="0" applyAlignment="1">
      <alignment vertical="justify"/>
    </xf>
    <xf numFmtId="0" fontId="0" fillId="0" borderId="0" xfId="0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/>
    <xf numFmtId="0" fontId="9" fillId="0" borderId="0" xfId="0" applyFont="1" applyBorder="1" applyAlignment="1">
      <alignment horizontal="center" vertical="top" wrapText="1"/>
    </xf>
    <xf numFmtId="0" fontId="1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justify"/>
    </xf>
    <xf numFmtId="0" fontId="2" fillId="0" borderId="0" xfId="0" applyFont="1" applyAlignment="1">
      <alignment vertical="justify"/>
    </xf>
    <xf numFmtId="0" fontId="2" fillId="0" borderId="0" xfId="0" applyFont="1"/>
    <xf numFmtId="0" fontId="2" fillId="0" borderId="0" xfId="0" applyFont="1" applyBorder="1"/>
    <xf numFmtId="164" fontId="0" fillId="0" borderId="0" xfId="0" applyNumberFormat="1"/>
    <xf numFmtId="0" fontId="1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/>
    </xf>
    <xf numFmtId="0" fontId="19" fillId="0" borderId="0" xfId="0" applyFont="1"/>
    <xf numFmtId="0" fontId="0" fillId="0" borderId="1" xfId="0" applyBorder="1"/>
    <xf numFmtId="0" fontId="9" fillId="0" borderId="1" xfId="0" applyFont="1" applyBorder="1"/>
    <xf numFmtId="164" fontId="1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1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9" fillId="0" borderId="1" xfId="1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7" fillId="0" borderId="1" xfId="0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0" fontId="10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Fill="1" applyBorder="1"/>
    <xf numFmtId="165" fontId="9" fillId="0" borderId="1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/>
    </xf>
    <xf numFmtId="165" fontId="10" fillId="0" borderId="11" xfId="0" applyNumberFormat="1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>
      <alignment horizontal="center" vertical="center" wrapText="1"/>
    </xf>
    <xf numFmtId="0" fontId="8" fillId="0" borderId="12" xfId="0" applyFont="1" applyBorder="1"/>
    <xf numFmtId="165" fontId="10" fillId="0" borderId="10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165" fontId="10" fillId="0" borderId="13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0" fillId="0" borderId="14" xfId="0" applyNumberForma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2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/>
    <xf numFmtId="2" fontId="10" fillId="0" borderId="1" xfId="0" applyNumberFormat="1" applyFont="1" applyBorder="1" applyAlignment="1">
      <alignment horizontal="center" vertical="center"/>
    </xf>
    <xf numFmtId="165" fontId="10" fillId="3" borderId="2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10" fillId="3" borderId="11" xfId="0" applyNumberFormat="1" applyFont="1" applyFill="1" applyBorder="1" applyAlignment="1">
      <alignment horizontal="center" vertical="center" wrapText="1"/>
    </xf>
    <xf numFmtId="165" fontId="10" fillId="3" borderId="1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/>
    </xf>
    <xf numFmtId="165" fontId="10" fillId="3" borderId="1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0" fillId="3" borderId="26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top"/>
    </xf>
    <xf numFmtId="0" fontId="10" fillId="0" borderId="11" xfId="0" applyNumberFormat="1" applyFont="1" applyBorder="1" applyAlignment="1">
      <alignment horizontal="center" vertical="center"/>
    </xf>
    <xf numFmtId="165" fontId="17" fillId="0" borderId="12" xfId="0" applyNumberFormat="1" applyFont="1" applyBorder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9" fillId="0" borderId="0" xfId="0" applyNumberFormat="1" applyFont="1"/>
    <xf numFmtId="4" fontId="4" fillId="0" borderId="0" xfId="0" applyNumberFormat="1" applyFont="1"/>
    <xf numFmtId="3" fontId="7" fillId="0" borderId="0" xfId="0" applyNumberFormat="1" applyFont="1"/>
    <xf numFmtId="0" fontId="9" fillId="0" borderId="4" xfId="0" applyFont="1" applyBorder="1"/>
    <xf numFmtId="0" fontId="0" fillId="0" borderId="4" xfId="0" applyBorder="1"/>
    <xf numFmtId="0" fontId="9" fillId="0" borderId="0" xfId="0" applyFont="1" applyBorder="1"/>
    <xf numFmtId="164" fontId="11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4" xfId="1" applyFont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2" fillId="0" borderId="0" xfId="0" applyFont="1" applyAlignment="1">
      <alignment horizontal="justify" vertical="top"/>
    </xf>
    <xf numFmtId="49" fontId="2" fillId="2" borderId="16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49" fontId="2" fillId="2" borderId="18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2" borderId="25" xfId="0" applyNumberFormat="1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justify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6"/>
  <sheetViews>
    <sheetView zoomScale="93" zoomScaleNormal="93" workbookViewId="0">
      <selection activeCell="A3" sqref="A3:AA3"/>
    </sheetView>
  </sheetViews>
  <sheetFormatPr baseColWidth="10" defaultRowHeight="12.75" x14ac:dyDescent="0.2"/>
  <cols>
    <col min="1" max="1" width="5.85546875" customWidth="1"/>
    <col min="2" max="2" width="28" customWidth="1"/>
    <col min="3" max="3" width="11.140625" customWidth="1"/>
    <col min="4" max="4" width="19.7109375" customWidth="1"/>
    <col min="5" max="5" width="2.85546875" customWidth="1"/>
    <col min="6" max="6" width="3.140625" customWidth="1"/>
    <col min="7" max="7" width="3.28515625" customWidth="1"/>
    <col min="8" max="8" width="3.42578125" customWidth="1"/>
    <col min="9" max="10" width="3.28515625" customWidth="1"/>
    <col min="11" max="11" width="2.85546875" customWidth="1"/>
    <col min="12" max="12" width="2.7109375" customWidth="1"/>
    <col min="13" max="14" width="3" customWidth="1"/>
    <col min="15" max="15" width="2.85546875" customWidth="1"/>
    <col min="16" max="16" width="3.42578125" customWidth="1"/>
    <col min="17" max="17" width="15.7109375" customWidth="1"/>
    <col min="18" max="18" width="12.140625" customWidth="1"/>
    <col min="19" max="20" width="9.7109375" customWidth="1"/>
    <col min="21" max="21" width="9.42578125" customWidth="1"/>
    <col min="22" max="22" width="11" customWidth="1"/>
    <col min="23" max="23" width="10.5703125" customWidth="1"/>
    <col min="24" max="24" width="11" customWidth="1"/>
    <col min="25" max="25" width="9" customWidth="1"/>
    <col min="26" max="26" width="12.28515625" customWidth="1"/>
    <col min="27" max="27" width="20.85546875" customWidth="1"/>
    <col min="29" max="29" width="11.5703125" bestFit="1" customWidth="1"/>
  </cols>
  <sheetData>
    <row r="1" spans="1:29" s="3" customFormat="1" ht="15.75" x14ac:dyDescent="0.25">
      <c r="A1" s="176" t="s">
        <v>15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</row>
    <row r="2" spans="1:29" s="3" customFormat="1" ht="15.75" x14ac:dyDescent="0.25">
      <c r="A2" s="177" t="s">
        <v>110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9" s="3" customFormat="1" ht="15.75" customHeight="1" x14ac:dyDescent="0.25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9" s="3" customFormat="1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9" ht="15" x14ac:dyDescent="0.25">
      <c r="A5" s="43" t="s">
        <v>28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9" ht="15" x14ac:dyDescent="0.25">
      <c r="A6" s="43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9" ht="15" x14ac:dyDescent="0.25">
      <c r="A7" s="43" t="s">
        <v>30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9" ht="15" x14ac:dyDescent="0.25">
      <c r="A8" s="43" t="s">
        <v>112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9" ht="12.75" customHeight="1" x14ac:dyDescent="0.2">
      <c r="A9" s="3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9" s="5" customFormat="1" x14ac:dyDescent="0.2">
      <c r="A10" s="185" t="s">
        <v>14</v>
      </c>
      <c r="B10" s="179" t="s">
        <v>111</v>
      </c>
      <c r="C10" s="179" t="s">
        <v>19</v>
      </c>
      <c r="D10" s="178" t="s">
        <v>0</v>
      </c>
      <c r="E10" s="179" t="s">
        <v>16</v>
      </c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 t="s">
        <v>10</v>
      </c>
      <c r="R10" s="179" t="s">
        <v>11</v>
      </c>
      <c r="S10" s="178" t="s">
        <v>12</v>
      </c>
      <c r="T10" s="178"/>
      <c r="U10" s="178"/>
      <c r="V10" s="178"/>
      <c r="W10" s="178"/>
      <c r="X10" s="178"/>
      <c r="Y10" s="178"/>
      <c r="Z10" s="178"/>
      <c r="AA10" s="178"/>
    </row>
    <row r="11" spans="1:29" s="6" customFormat="1" ht="38.25" x14ac:dyDescent="0.2">
      <c r="A11" s="185"/>
      <c r="B11" s="184"/>
      <c r="C11" s="184"/>
      <c r="D11" s="178"/>
      <c r="E11" s="34" t="s">
        <v>1</v>
      </c>
      <c r="F11" s="34" t="s">
        <v>2</v>
      </c>
      <c r="G11" s="34" t="s">
        <v>3</v>
      </c>
      <c r="H11" s="34" t="s">
        <v>4</v>
      </c>
      <c r="I11" s="34" t="s">
        <v>3</v>
      </c>
      <c r="J11" s="34" t="s">
        <v>5</v>
      </c>
      <c r="K11" s="34" t="s">
        <v>5</v>
      </c>
      <c r="L11" s="34" t="s">
        <v>4</v>
      </c>
      <c r="M11" s="34" t="s">
        <v>6</v>
      </c>
      <c r="N11" s="34" t="s">
        <v>7</v>
      </c>
      <c r="O11" s="34" t="s">
        <v>8</v>
      </c>
      <c r="P11" s="34" t="s">
        <v>9</v>
      </c>
      <c r="Q11" s="179"/>
      <c r="R11" s="179"/>
      <c r="S11" s="44" t="s">
        <v>26</v>
      </c>
      <c r="T11" s="42" t="s">
        <v>17</v>
      </c>
      <c r="U11" s="44" t="s">
        <v>26</v>
      </c>
      <c r="V11" s="42" t="s">
        <v>17</v>
      </c>
      <c r="W11" s="44" t="s">
        <v>26</v>
      </c>
      <c r="X11" s="44" t="s">
        <v>17</v>
      </c>
      <c r="Y11" s="44" t="s">
        <v>26</v>
      </c>
      <c r="Z11" s="44" t="s">
        <v>17</v>
      </c>
      <c r="AA11" s="42" t="s">
        <v>13</v>
      </c>
    </row>
    <row r="12" spans="1:29" s="6" customFormat="1" ht="51" x14ac:dyDescent="0.2">
      <c r="A12" s="189" t="s">
        <v>35</v>
      </c>
      <c r="B12" s="186" t="s">
        <v>113</v>
      </c>
      <c r="C12" s="187" t="s">
        <v>33</v>
      </c>
      <c r="D12" s="45" t="s">
        <v>81</v>
      </c>
      <c r="E12" s="46" t="s">
        <v>25</v>
      </c>
      <c r="F12" s="46" t="s">
        <v>25</v>
      </c>
      <c r="G12" s="46" t="s">
        <v>25</v>
      </c>
      <c r="H12" s="46" t="s">
        <v>25</v>
      </c>
      <c r="I12" s="46" t="s">
        <v>25</v>
      </c>
      <c r="J12" s="46" t="s">
        <v>25</v>
      </c>
      <c r="K12" s="46" t="s">
        <v>25</v>
      </c>
      <c r="L12" s="46" t="s">
        <v>25</v>
      </c>
      <c r="M12" s="46" t="s">
        <v>25</v>
      </c>
      <c r="N12" s="46" t="s">
        <v>25</v>
      </c>
      <c r="O12" s="46" t="s">
        <v>25</v>
      </c>
      <c r="P12" s="46" t="s">
        <v>25</v>
      </c>
      <c r="Q12" s="110" t="s">
        <v>148</v>
      </c>
      <c r="R12" s="111" t="s">
        <v>114</v>
      </c>
      <c r="S12" s="16">
        <v>1</v>
      </c>
      <c r="T12" s="127">
        <v>2400</v>
      </c>
      <c r="U12" s="96">
        <v>2</v>
      </c>
      <c r="V12" s="128">
        <v>14200</v>
      </c>
      <c r="W12" s="96">
        <v>3</v>
      </c>
      <c r="X12" s="126">
        <v>81600</v>
      </c>
      <c r="Y12" s="96">
        <v>0</v>
      </c>
      <c r="Z12" s="81" t="e">
        <f>#REF!</f>
        <v>#REF!</v>
      </c>
      <c r="AA12" s="91">
        <f>+T12+V12+X12</f>
        <v>98200</v>
      </c>
    </row>
    <row r="13" spans="1:29" ht="89.25" x14ac:dyDescent="0.2">
      <c r="A13" s="190"/>
      <c r="B13" s="183"/>
      <c r="C13" s="188"/>
      <c r="D13" s="120" t="s">
        <v>149</v>
      </c>
      <c r="E13" s="16"/>
      <c r="F13" s="16"/>
      <c r="G13" s="16"/>
      <c r="H13" s="16"/>
      <c r="I13" s="16" t="s">
        <v>25</v>
      </c>
      <c r="J13" s="16" t="s">
        <v>25</v>
      </c>
      <c r="K13" s="16"/>
      <c r="L13" s="16"/>
      <c r="M13" s="16"/>
      <c r="N13" s="16"/>
      <c r="O13" s="16"/>
      <c r="P13" s="16"/>
      <c r="Q13" s="123" t="s">
        <v>115</v>
      </c>
      <c r="R13" s="114" t="s">
        <v>150</v>
      </c>
      <c r="S13" s="16">
        <v>1</v>
      </c>
      <c r="T13" s="129">
        <v>0</v>
      </c>
      <c r="U13" s="130">
        <v>2</v>
      </c>
      <c r="V13" s="131">
        <v>4000</v>
      </c>
      <c r="W13" s="96">
        <v>3</v>
      </c>
      <c r="X13" s="81">
        <v>0</v>
      </c>
      <c r="Y13" s="96">
        <v>0</v>
      </c>
      <c r="Z13" s="81" t="e">
        <f>#REF!</f>
        <v>#REF!</v>
      </c>
      <c r="AA13" s="91">
        <f>+V13</f>
        <v>4000</v>
      </c>
    </row>
    <row r="14" spans="1:29" ht="50.25" customHeight="1" x14ac:dyDescent="0.2">
      <c r="A14" s="180" t="s">
        <v>34</v>
      </c>
      <c r="B14" s="182" t="s">
        <v>32</v>
      </c>
      <c r="C14" s="187" t="s">
        <v>33</v>
      </c>
      <c r="D14" s="117" t="s">
        <v>135</v>
      </c>
      <c r="E14" s="49"/>
      <c r="F14" s="118" t="s">
        <v>25</v>
      </c>
      <c r="G14" s="119" t="s">
        <v>25</v>
      </c>
      <c r="H14" s="118" t="s">
        <v>25</v>
      </c>
      <c r="I14" s="49" t="s">
        <v>25</v>
      </c>
      <c r="J14" s="45"/>
      <c r="K14" s="45"/>
      <c r="L14" s="51"/>
      <c r="M14" s="45"/>
      <c r="N14" s="45"/>
      <c r="O14" s="45"/>
      <c r="P14" s="52"/>
      <c r="Q14" s="45" t="s">
        <v>83</v>
      </c>
      <c r="R14" s="47" t="s">
        <v>116</v>
      </c>
      <c r="S14" s="16">
        <v>1</v>
      </c>
      <c r="T14" s="131">
        <v>400</v>
      </c>
      <c r="U14" s="130">
        <v>2</v>
      </c>
      <c r="V14" s="131">
        <v>1000</v>
      </c>
      <c r="W14" s="96">
        <v>0</v>
      </c>
      <c r="X14" s="81">
        <v>0</v>
      </c>
      <c r="Y14" s="96">
        <v>0</v>
      </c>
      <c r="Z14" s="81">
        <v>0</v>
      </c>
      <c r="AA14" s="91">
        <f>+T14+V14</f>
        <v>1400</v>
      </c>
      <c r="AC14" s="31"/>
    </row>
    <row r="15" spans="1:29" ht="102" x14ac:dyDescent="0.2">
      <c r="A15" s="181"/>
      <c r="B15" s="183"/>
      <c r="C15" s="188"/>
      <c r="D15" s="125" t="s">
        <v>151</v>
      </c>
      <c r="E15" s="50" t="s">
        <v>25</v>
      </c>
      <c r="F15" s="49" t="s">
        <v>25</v>
      </c>
      <c r="G15" s="49" t="s">
        <v>25</v>
      </c>
      <c r="H15" s="49" t="s">
        <v>25</v>
      </c>
      <c r="I15" s="49"/>
      <c r="J15" s="45"/>
      <c r="K15" s="45"/>
      <c r="L15" s="51"/>
      <c r="M15" s="45"/>
      <c r="N15" s="45"/>
      <c r="O15" s="45"/>
      <c r="P15" s="53"/>
      <c r="Q15" s="45" t="s">
        <v>82</v>
      </c>
      <c r="R15" s="112" t="s">
        <v>138</v>
      </c>
      <c r="S15" s="16">
        <v>1</v>
      </c>
      <c r="T15" s="132">
        <v>200</v>
      </c>
      <c r="U15" s="130">
        <v>2</v>
      </c>
      <c r="V15" s="132">
        <v>500</v>
      </c>
      <c r="W15" s="96">
        <v>3</v>
      </c>
      <c r="X15" s="92">
        <v>25000</v>
      </c>
      <c r="Y15" s="96">
        <v>0</v>
      </c>
      <c r="Z15" s="92">
        <v>0</v>
      </c>
      <c r="AA15" s="91">
        <f>+T15+V15+X15</f>
        <v>25700</v>
      </c>
      <c r="AC15" s="31"/>
    </row>
    <row r="16" spans="1:29" ht="18" x14ac:dyDescent="0.25">
      <c r="B16" s="1"/>
      <c r="C16" s="1"/>
      <c r="D16" s="1"/>
      <c r="AA16" s="75">
        <f>SUM(AA12:AA15)</f>
        <v>129300</v>
      </c>
    </row>
  </sheetData>
  <mergeCells count="17">
    <mergeCell ref="A14:A15"/>
    <mergeCell ref="B14:B15"/>
    <mergeCell ref="C10:C11"/>
    <mergeCell ref="B10:B11"/>
    <mergeCell ref="E10:P10"/>
    <mergeCell ref="A10:A11"/>
    <mergeCell ref="B12:B13"/>
    <mergeCell ref="C12:C13"/>
    <mergeCell ref="A12:A13"/>
    <mergeCell ref="C14:C15"/>
    <mergeCell ref="A1:AA1"/>
    <mergeCell ref="A2:AA2"/>
    <mergeCell ref="A3:AA3"/>
    <mergeCell ref="S10:AA10"/>
    <mergeCell ref="D10:D11"/>
    <mergeCell ref="Q10:Q11"/>
    <mergeCell ref="R10:R11"/>
  </mergeCells>
  <phoneticPr fontId="0" type="noConversion"/>
  <printOptions horizontalCentered="1" verticalCentered="1"/>
  <pageMargins left="0.19685039370078741" right="0.19685039370078741" top="1.1811023622047245" bottom="0.19685039370078741" header="0" footer="0"/>
  <pageSetup paperSize="5" scale="71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E47"/>
    <pageSetUpPr fitToPage="1"/>
  </sheetPr>
  <dimension ref="A1:AA32"/>
  <sheetViews>
    <sheetView tabSelected="1" zoomScale="86" zoomScaleNormal="86" workbookViewId="0">
      <selection activeCell="Z24" sqref="Z24"/>
    </sheetView>
  </sheetViews>
  <sheetFormatPr baseColWidth="10" defaultRowHeight="12.75" x14ac:dyDescent="0.2"/>
  <cols>
    <col min="1" max="1" width="6.7109375" style="11" customWidth="1"/>
    <col min="2" max="2" width="23.28515625" style="9" customWidth="1"/>
    <col min="3" max="3" width="11.140625" style="10" customWidth="1"/>
    <col min="4" max="4" width="21.85546875" style="10" customWidth="1"/>
    <col min="5" max="16" width="2.5703125" style="10" customWidth="1"/>
    <col min="17" max="17" width="14.28515625" style="11" customWidth="1"/>
    <col min="18" max="18" width="13.5703125" style="10" customWidth="1"/>
    <col min="19" max="19" width="8.42578125" style="11" customWidth="1"/>
    <col min="20" max="20" width="11.5703125" style="11" bestFit="1" customWidth="1"/>
    <col min="21" max="26" width="11.5703125" style="11" customWidth="1"/>
    <col min="27" max="27" width="18.7109375" style="11" customWidth="1"/>
  </cols>
  <sheetData>
    <row r="1" spans="1:27" s="3" customFormat="1" ht="18" x14ac:dyDescent="0.25">
      <c r="A1" s="195" t="s">
        <v>18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s="3" customFormat="1" ht="15.75" x14ac:dyDescent="0.25">
      <c r="A2" s="177" t="s">
        <v>110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7" s="3" customFormat="1" ht="15.75" customHeight="1" x14ac:dyDescent="0.25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7" s="3" customFormat="1" ht="15.7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3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35" t="s">
        <v>27</v>
      </c>
      <c r="B6" s="3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9"/>
      <c r="U6" s="29"/>
      <c r="V6" s="29"/>
      <c r="W6" s="29"/>
      <c r="X6" s="29"/>
      <c r="Y6" s="29"/>
      <c r="Z6" s="29"/>
      <c r="AA6" s="29"/>
    </row>
    <row r="7" spans="1:27" x14ac:dyDescent="0.2">
      <c r="A7" s="26" t="s">
        <v>36</v>
      </c>
      <c r="B7" s="3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29"/>
      <c r="U7" s="29"/>
      <c r="V7" s="29"/>
      <c r="W7" s="29"/>
      <c r="X7" s="29"/>
      <c r="Y7" s="29"/>
      <c r="Z7" s="29"/>
      <c r="AA7" s="29"/>
    </row>
    <row r="8" spans="1:27" x14ac:dyDescent="0.2">
      <c r="A8" s="35" t="s">
        <v>37</v>
      </c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</row>
    <row r="9" spans="1:27" ht="28.5" customHeight="1" x14ac:dyDescent="0.2">
      <c r="A9" s="196" t="s">
        <v>117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</row>
    <row r="10" spans="1:27" ht="13.5" thickBot="1" x14ac:dyDescent="0.25"/>
    <row r="11" spans="1:27" s="5" customFormat="1" ht="12.75" customHeight="1" x14ac:dyDescent="0.2">
      <c r="A11" s="201" t="s">
        <v>14</v>
      </c>
      <c r="B11" s="197" t="s">
        <v>111</v>
      </c>
      <c r="C11" s="197" t="s">
        <v>19</v>
      </c>
      <c r="D11" s="191" t="s">
        <v>0</v>
      </c>
      <c r="E11" s="197" t="s">
        <v>16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3" t="s">
        <v>10</v>
      </c>
      <c r="R11" s="193" t="s">
        <v>11</v>
      </c>
      <c r="S11" s="198" t="s">
        <v>12</v>
      </c>
      <c r="T11" s="198"/>
      <c r="U11" s="198"/>
      <c r="V11" s="198"/>
      <c r="W11" s="199"/>
      <c r="X11" s="199"/>
      <c r="Y11" s="199"/>
      <c r="Z11" s="199"/>
      <c r="AA11" s="200"/>
    </row>
    <row r="12" spans="1:27" s="6" customFormat="1" ht="21.75" customHeight="1" x14ac:dyDescent="0.2">
      <c r="A12" s="202"/>
      <c r="B12" s="179"/>
      <c r="C12" s="179"/>
      <c r="D12" s="192"/>
      <c r="E12" s="34" t="s">
        <v>1</v>
      </c>
      <c r="F12" s="34" t="s">
        <v>2</v>
      </c>
      <c r="G12" s="34" t="s">
        <v>3</v>
      </c>
      <c r="H12" s="34" t="s">
        <v>4</v>
      </c>
      <c r="I12" s="34" t="s">
        <v>3</v>
      </c>
      <c r="J12" s="34" t="s">
        <v>5</v>
      </c>
      <c r="K12" s="34" t="s">
        <v>5</v>
      </c>
      <c r="L12" s="34" t="s">
        <v>4</v>
      </c>
      <c r="M12" s="34" t="s">
        <v>6</v>
      </c>
      <c r="N12" s="34" t="s">
        <v>7</v>
      </c>
      <c r="O12" s="34" t="s">
        <v>8</v>
      </c>
      <c r="P12" s="34" t="s">
        <v>9</v>
      </c>
      <c r="Q12" s="194"/>
      <c r="R12" s="194"/>
      <c r="S12" s="48" t="s">
        <v>20</v>
      </c>
      <c r="T12" s="48" t="s">
        <v>17</v>
      </c>
      <c r="U12" s="48" t="s">
        <v>20</v>
      </c>
      <c r="V12" s="48" t="s">
        <v>17</v>
      </c>
      <c r="W12" s="82" t="s">
        <v>20</v>
      </c>
      <c r="X12" s="82" t="s">
        <v>17</v>
      </c>
      <c r="Y12" s="82" t="s">
        <v>20</v>
      </c>
      <c r="Z12" s="82" t="s">
        <v>17</v>
      </c>
      <c r="AA12" s="37" t="s">
        <v>13</v>
      </c>
    </row>
    <row r="13" spans="1:27" s="6" customFormat="1" ht="108" x14ac:dyDescent="0.2">
      <c r="A13" s="78" t="s">
        <v>40</v>
      </c>
      <c r="B13" s="15" t="s">
        <v>118</v>
      </c>
      <c r="C13" s="15" t="s">
        <v>21</v>
      </c>
      <c r="D13" s="57" t="s">
        <v>152</v>
      </c>
      <c r="E13" s="79"/>
      <c r="F13" s="58"/>
      <c r="G13" s="58"/>
      <c r="H13" s="58"/>
      <c r="I13" s="58"/>
      <c r="J13" s="58"/>
      <c r="K13" s="58"/>
      <c r="L13" s="58"/>
      <c r="M13" s="58"/>
      <c r="N13" s="58" t="s">
        <v>25</v>
      </c>
      <c r="O13" s="58" t="s">
        <v>25</v>
      </c>
      <c r="P13" s="58" t="s">
        <v>25</v>
      </c>
      <c r="Q13" s="19" t="s">
        <v>136</v>
      </c>
      <c r="R13" s="89" t="s">
        <v>119</v>
      </c>
      <c r="S13" s="63">
        <v>1</v>
      </c>
      <c r="T13" s="64">
        <v>600</v>
      </c>
      <c r="U13" s="63">
        <v>2</v>
      </c>
      <c r="V13" s="90">
        <v>1000</v>
      </c>
      <c r="W13" s="88">
        <v>3</v>
      </c>
      <c r="X13" s="84">
        <v>0</v>
      </c>
      <c r="Y13" s="113">
        <v>4</v>
      </c>
      <c r="Z13" s="84">
        <v>0</v>
      </c>
      <c r="AA13" s="67">
        <f>SUM(V13,T13,X13,Z13)</f>
        <v>1600</v>
      </c>
    </row>
    <row r="14" spans="1:27" s="18" customFormat="1" ht="108" x14ac:dyDescent="0.2">
      <c r="A14" s="133" t="s">
        <v>139</v>
      </c>
      <c r="B14" s="122" t="s">
        <v>140</v>
      </c>
      <c r="C14" s="122" t="s">
        <v>44</v>
      </c>
      <c r="D14" s="122" t="s">
        <v>153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 t="s">
        <v>25</v>
      </c>
      <c r="P14" s="122" t="s">
        <v>25</v>
      </c>
      <c r="Q14" s="122" t="s">
        <v>136</v>
      </c>
      <c r="R14" s="122" t="s">
        <v>119</v>
      </c>
      <c r="S14" s="16">
        <v>1</v>
      </c>
      <c r="T14" s="17">
        <v>200</v>
      </c>
      <c r="U14" s="63">
        <v>2</v>
      </c>
      <c r="V14" s="17">
        <v>500</v>
      </c>
      <c r="W14" s="101">
        <v>3</v>
      </c>
      <c r="X14" s="17">
        <v>300</v>
      </c>
      <c r="Y14" s="113">
        <v>4</v>
      </c>
      <c r="Z14" s="17">
        <v>0</v>
      </c>
      <c r="AA14" s="17">
        <v>1000</v>
      </c>
    </row>
    <row r="15" spans="1:27" s="18" customFormat="1" x14ac:dyDescent="0.2">
      <c r="A15" s="3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3"/>
      <c r="T15" s="23"/>
      <c r="U15" s="23"/>
      <c r="V15" s="23"/>
      <c r="W15" s="23"/>
      <c r="X15" s="23"/>
      <c r="Y15" s="23"/>
      <c r="Z15" s="23"/>
      <c r="AA15" s="134">
        <f>SUM(AA13:AA14)</f>
        <v>2600</v>
      </c>
    </row>
    <row r="16" spans="1:27" s="18" customFormat="1" x14ac:dyDescent="0.2">
      <c r="A16" s="35" t="s">
        <v>27</v>
      </c>
      <c r="B16" s="35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  <c r="T16" s="29"/>
      <c r="U16" s="29"/>
      <c r="V16" s="29"/>
      <c r="W16" s="29"/>
      <c r="X16" s="29"/>
      <c r="Y16" s="29"/>
      <c r="Z16" s="29"/>
      <c r="AA16" s="29"/>
    </row>
    <row r="17" spans="1:27" s="18" customFormat="1" x14ac:dyDescent="0.2">
      <c r="A17" s="26" t="s">
        <v>84</v>
      </c>
      <c r="B17" s="3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30"/>
      <c r="V17" s="29"/>
      <c r="W17" s="29"/>
      <c r="X17" s="29"/>
      <c r="Y17" s="29"/>
      <c r="Z17" s="29"/>
      <c r="AA17" s="29"/>
    </row>
    <row r="18" spans="1:27" s="18" customFormat="1" x14ac:dyDescent="0.2">
      <c r="A18" s="35" t="s">
        <v>38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29"/>
      <c r="U18" s="30"/>
      <c r="V18" s="29"/>
      <c r="W18" s="29"/>
      <c r="X18" s="29"/>
      <c r="Y18" s="29"/>
      <c r="Z18" s="29"/>
      <c r="AA18" s="29"/>
    </row>
    <row r="19" spans="1:27" s="18" customFormat="1" x14ac:dyDescent="0.2">
      <c r="A19" s="196" t="s">
        <v>39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</row>
    <row r="20" spans="1:27" s="18" customFormat="1" ht="13.5" thickBot="1" x14ac:dyDescent="0.25">
      <c r="A20" s="3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33"/>
      <c r="T20" s="23"/>
      <c r="U20" s="23"/>
      <c r="V20" s="23"/>
      <c r="W20" s="23"/>
      <c r="X20" s="23"/>
      <c r="Y20" s="23"/>
      <c r="Z20" s="23"/>
      <c r="AA20" s="23"/>
    </row>
    <row r="21" spans="1:27" s="18" customFormat="1" x14ac:dyDescent="0.2">
      <c r="A21" s="201" t="s">
        <v>14</v>
      </c>
      <c r="B21" s="197" t="s">
        <v>111</v>
      </c>
      <c r="C21" s="197" t="s">
        <v>19</v>
      </c>
      <c r="D21" s="191" t="s">
        <v>0</v>
      </c>
      <c r="E21" s="197" t="s">
        <v>16</v>
      </c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3" t="s">
        <v>10</v>
      </c>
      <c r="R21" s="193" t="s">
        <v>11</v>
      </c>
      <c r="S21" s="198" t="s">
        <v>12</v>
      </c>
      <c r="T21" s="198"/>
      <c r="U21" s="198"/>
      <c r="V21" s="198"/>
      <c r="W21" s="199"/>
      <c r="X21" s="199"/>
      <c r="Y21" s="199"/>
      <c r="Z21" s="199"/>
      <c r="AA21" s="200"/>
    </row>
    <row r="22" spans="1:27" s="18" customFormat="1" x14ac:dyDescent="0.2">
      <c r="A22" s="202"/>
      <c r="B22" s="179"/>
      <c r="C22" s="179"/>
      <c r="D22" s="192"/>
      <c r="E22" s="34" t="s">
        <v>1</v>
      </c>
      <c r="F22" s="34" t="s">
        <v>2</v>
      </c>
      <c r="G22" s="34" t="s">
        <v>3</v>
      </c>
      <c r="H22" s="34" t="s">
        <v>4</v>
      </c>
      <c r="I22" s="34" t="s">
        <v>3</v>
      </c>
      <c r="J22" s="34" t="s">
        <v>5</v>
      </c>
      <c r="K22" s="34" t="s">
        <v>5</v>
      </c>
      <c r="L22" s="34" t="s">
        <v>4</v>
      </c>
      <c r="M22" s="34" t="s">
        <v>6</v>
      </c>
      <c r="N22" s="34" t="s">
        <v>7</v>
      </c>
      <c r="O22" s="34" t="s">
        <v>8</v>
      </c>
      <c r="P22" s="34" t="s">
        <v>9</v>
      </c>
      <c r="Q22" s="194"/>
      <c r="R22" s="194"/>
      <c r="S22" s="48" t="s">
        <v>20</v>
      </c>
      <c r="T22" s="48" t="s">
        <v>17</v>
      </c>
      <c r="U22" s="48" t="s">
        <v>20</v>
      </c>
      <c r="V22" s="48" t="s">
        <v>17</v>
      </c>
      <c r="W22" s="82" t="s">
        <v>20</v>
      </c>
      <c r="X22" s="82" t="s">
        <v>17</v>
      </c>
      <c r="Y22" s="82" t="s">
        <v>20</v>
      </c>
      <c r="Z22" s="82" t="s">
        <v>17</v>
      </c>
      <c r="AA22" s="37" t="s">
        <v>13</v>
      </c>
    </row>
    <row r="23" spans="1:27" s="18" customFormat="1" ht="48.75" thickBot="1" x14ac:dyDescent="0.25">
      <c r="A23" s="103"/>
      <c r="B23" s="61" t="s">
        <v>41</v>
      </c>
      <c r="C23" s="104" t="s">
        <v>142</v>
      </c>
      <c r="D23" s="25" t="s">
        <v>137</v>
      </c>
      <c r="E23" s="60" t="s">
        <v>25</v>
      </c>
      <c r="F23" s="25"/>
      <c r="G23" s="25" t="s">
        <v>25</v>
      </c>
      <c r="H23" s="25" t="s">
        <v>25</v>
      </c>
      <c r="I23" s="25"/>
      <c r="J23" s="59" t="s">
        <v>25</v>
      </c>
      <c r="K23" s="25" t="s">
        <v>25</v>
      </c>
      <c r="L23" s="25"/>
      <c r="M23" s="25" t="s">
        <v>25</v>
      </c>
      <c r="N23" s="25" t="s">
        <v>25</v>
      </c>
      <c r="O23" s="25"/>
      <c r="P23" s="25" t="s">
        <v>25</v>
      </c>
      <c r="Q23" s="24" t="s">
        <v>121</v>
      </c>
      <c r="R23" s="24" t="s">
        <v>120</v>
      </c>
      <c r="S23" s="25">
        <v>1</v>
      </c>
      <c r="T23" s="135">
        <v>500</v>
      </c>
      <c r="U23" s="136">
        <v>2</v>
      </c>
      <c r="V23" s="135">
        <v>2400</v>
      </c>
      <c r="W23" s="100">
        <v>3</v>
      </c>
      <c r="X23" s="83">
        <v>0</v>
      </c>
      <c r="Y23" s="100">
        <v>4</v>
      </c>
      <c r="Z23" s="83">
        <v>0</v>
      </c>
      <c r="AA23" s="135" t="s">
        <v>172</v>
      </c>
    </row>
    <row r="24" spans="1:27" s="18" customFormat="1" x14ac:dyDescent="0.2">
      <c r="A24" s="3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33"/>
      <c r="T24" s="137"/>
      <c r="U24" s="137"/>
      <c r="V24" s="137"/>
      <c r="W24" s="137"/>
      <c r="X24" s="137"/>
      <c r="Y24" s="137"/>
      <c r="Z24" s="137"/>
      <c r="AA24" s="174" t="str">
        <f>+AA23</f>
        <v>Q2,900.00</v>
      </c>
    </row>
    <row r="25" spans="1:27" s="18" customFormat="1" x14ac:dyDescent="0.2">
      <c r="A25" s="3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33"/>
      <c r="T25" s="23"/>
      <c r="U25" s="23"/>
      <c r="V25" s="23"/>
      <c r="W25" s="23"/>
      <c r="X25" s="23"/>
      <c r="Y25" s="23"/>
      <c r="Z25" s="23"/>
      <c r="AA25" s="23"/>
    </row>
    <row r="26" spans="1:27" s="18" customFormat="1" x14ac:dyDescent="0.2">
      <c r="A26" s="3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33"/>
      <c r="T26" s="23"/>
      <c r="U26" s="23"/>
      <c r="V26" s="23"/>
      <c r="W26" s="23"/>
      <c r="X26" s="23"/>
      <c r="Y26" s="23"/>
      <c r="Z26" s="23"/>
      <c r="AA26" s="23"/>
    </row>
    <row r="27" spans="1:27" s="18" customFormat="1" x14ac:dyDescent="0.2">
      <c r="A27" s="3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33"/>
      <c r="T27" s="23"/>
      <c r="U27" s="23"/>
      <c r="V27" s="23"/>
      <c r="W27" s="23"/>
      <c r="X27" s="23"/>
      <c r="Y27" s="23"/>
      <c r="Z27" s="23"/>
      <c r="AA27" s="23"/>
    </row>
    <row r="28" spans="1:27" s="18" customFormat="1" x14ac:dyDescent="0.2">
      <c r="A28" s="3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33"/>
      <c r="T28" s="23"/>
      <c r="U28" s="23"/>
      <c r="V28" s="23"/>
      <c r="W28" s="23"/>
      <c r="X28" s="23"/>
      <c r="Y28" s="23"/>
      <c r="Z28" s="23"/>
      <c r="AA28" s="23"/>
    </row>
    <row r="29" spans="1:27" s="2" customFormat="1" x14ac:dyDescent="0.2">
      <c r="A29" s="35"/>
      <c r="B29" s="3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36"/>
      <c r="T29" s="29"/>
      <c r="U29" s="29"/>
      <c r="V29" s="29"/>
      <c r="W29" s="29"/>
      <c r="X29" s="29"/>
      <c r="Y29" s="29"/>
      <c r="Z29" s="29"/>
      <c r="AA29" s="29"/>
    </row>
    <row r="30" spans="1:27" s="2" customFormat="1" x14ac:dyDescent="0.2">
      <c r="A30" s="35"/>
      <c r="B30" s="3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29"/>
      <c r="U30" s="29"/>
      <c r="V30" s="29"/>
      <c r="W30" s="29"/>
      <c r="X30" s="29"/>
      <c r="Y30" s="29"/>
      <c r="Z30" s="29"/>
      <c r="AA30" s="29"/>
    </row>
    <row r="31" spans="1:27" s="7" customFormat="1" x14ac:dyDescent="0.2">
      <c r="A31" s="35"/>
      <c r="B31" s="3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9"/>
      <c r="T31" s="29"/>
      <c r="U31" s="29"/>
      <c r="V31" s="29"/>
      <c r="W31" s="29"/>
      <c r="X31" s="29"/>
      <c r="Y31" s="29"/>
      <c r="Z31" s="29"/>
      <c r="AA31" s="29"/>
    </row>
    <row r="32" spans="1:27" s="2" customFormat="1" x14ac:dyDescent="0.2">
      <c r="A32" s="11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0"/>
      <c r="S32" s="11"/>
      <c r="T32" s="11"/>
      <c r="U32" s="11"/>
      <c r="V32" s="11"/>
      <c r="W32" s="11"/>
      <c r="X32" s="11"/>
      <c r="Y32" s="11"/>
      <c r="Z32" s="11"/>
      <c r="AA32" s="11"/>
    </row>
  </sheetData>
  <mergeCells count="23">
    <mergeCell ref="R11:R12"/>
    <mergeCell ref="C11:C12"/>
    <mergeCell ref="S11:AA11"/>
    <mergeCell ref="A19:AA19"/>
    <mergeCell ref="A21:A22"/>
    <mergeCell ref="Q21:Q22"/>
    <mergeCell ref="C21:C22"/>
    <mergeCell ref="D21:D22"/>
    <mergeCell ref="R21:R22"/>
    <mergeCell ref="A1:AA1"/>
    <mergeCell ref="A2:AA2"/>
    <mergeCell ref="A3:AA3"/>
    <mergeCell ref="A5:B5"/>
    <mergeCell ref="C5:Q5"/>
    <mergeCell ref="A9:AA9"/>
    <mergeCell ref="B11:B12"/>
    <mergeCell ref="D11:D12"/>
    <mergeCell ref="E21:P21"/>
    <mergeCell ref="B21:B22"/>
    <mergeCell ref="S21:AA21"/>
    <mergeCell ref="E11:P11"/>
    <mergeCell ref="A11:A12"/>
    <mergeCell ref="Q11:Q12"/>
  </mergeCells>
  <printOptions horizontalCentered="1" verticalCentered="1"/>
  <pageMargins left="0" right="0" top="0.74803149606299213" bottom="0.35433070866141736" header="0.31496062992125984" footer="0.31496062992125984"/>
  <pageSetup scale="60" fitToHeight="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A48"/>
  <sheetViews>
    <sheetView topLeftCell="A33" zoomScale="84" zoomScaleNormal="84" workbookViewId="0">
      <selection sqref="A1:AA48"/>
    </sheetView>
  </sheetViews>
  <sheetFormatPr baseColWidth="10" defaultRowHeight="12.75" x14ac:dyDescent="0.2"/>
  <cols>
    <col min="1" max="1" width="5.28515625" customWidth="1"/>
    <col min="2" max="2" width="21.42578125" customWidth="1"/>
    <col min="3" max="3" width="10.85546875" customWidth="1"/>
    <col min="4" max="4" width="18" customWidth="1"/>
    <col min="5" max="6" width="3.140625" bestFit="1" customWidth="1"/>
    <col min="7" max="7" width="3.85546875" bestFit="1" customWidth="1"/>
    <col min="8" max="8" width="3.42578125" bestFit="1" customWidth="1"/>
    <col min="9" max="9" width="3.85546875" bestFit="1" customWidth="1"/>
    <col min="10" max="11" width="3" bestFit="1" customWidth="1"/>
    <col min="12" max="12" width="3.42578125" bestFit="1" customWidth="1"/>
    <col min="13" max="13" width="3.140625" bestFit="1" customWidth="1"/>
    <col min="14" max="16" width="3.42578125" bestFit="1" customWidth="1"/>
    <col min="17" max="17" width="14.7109375" customWidth="1"/>
    <col min="18" max="18" width="16.140625" customWidth="1"/>
    <col min="27" max="27" width="14.42578125" customWidth="1"/>
  </cols>
  <sheetData>
    <row r="1" spans="1:27" ht="15.75" x14ac:dyDescent="0.2">
      <c r="A1" s="176" t="s">
        <v>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7" ht="15.75" x14ac:dyDescent="0.2">
      <c r="A2" s="177" t="s">
        <v>122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spans="1:27" ht="15.75" x14ac:dyDescent="0.2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62"/>
      <c r="W3" s="62"/>
      <c r="X3" s="62"/>
      <c r="Y3" s="62"/>
      <c r="Z3" s="62"/>
      <c r="AA3" s="62"/>
    </row>
    <row r="6" spans="1:27" x14ac:dyDescent="0.2">
      <c r="A6" s="35" t="s">
        <v>27</v>
      </c>
      <c r="B6" s="3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9"/>
      <c r="U6" s="29"/>
      <c r="V6" s="29"/>
      <c r="W6" s="29"/>
      <c r="X6" s="29"/>
      <c r="Y6" s="29"/>
      <c r="Z6" s="29"/>
      <c r="AA6" s="29"/>
    </row>
    <row r="7" spans="1:27" x14ac:dyDescent="0.2">
      <c r="A7" s="26" t="s">
        <v>42</v>
      </c>
      <c r="B7" s="3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29"/>
      <c r="U7" s="29"/>
      <c r="V7" s="29"/>
      <c r="W7" s="29"/>
      <c r="X7" s="29"/>
      <c r="Y7" s="29"/>
      <c r="Z7" s="29"/>
      <c r="AA7" s="29"/>
    </row>
    <row r="8" spans="1:27" x14ac:dyDescent="0.2">
      <c r="A8" s="35" t="s">
        <v>43</v>
      </c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</row>
    <row r="9" spans="1:27" x14ac:dyDescent="0.2">
      <c r="A9" s="196" t="s">
        <v>124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</row>
    <row r="10" spans="1:27" ht="13.5" thickBot="1" x14ac:dyDescent="0.25">
      <c r="A10" s="11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0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">
      <c r="A11" s="201" t="s">
        <v>14</v>
      </c>
      <c r="B11" s="197" t="s">
        <v>111</v>
      </c>
      <c r="C11" s="203" t="s">
        <v>19</v>
      </c>
      <c r="D11" s="191" t="s">
        <v>0</v>
      </c>
      <c r="E11" s="197" t="s">
        <v>16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3" t="s">
        <v>10</v>
      </c>
      <c r="R11" s="193" t="s">
        <v>11</v>
      </c>
      <c r="S11" s="198" t="s">
        <v>12</v>
      </c>
      <c r="T11" s="198"/>
      <c r="U11" s="198"/>
      <c r="V11" s="198"/>
      <c r="W11" s="199"/>
      <c r="X11" s="199"/>
      <c r="Y11" s="199"/>
      <c r="Z11" s="199"/>
      <c r="AA11" s="200"/>
    </row>
    <row r="12" spans="1:27" x14ac:dyDescent="0.2">
      <c r="A12" s="202"/>
      <c r="B12" s="179"/>
      <c r="C12" s="204"/>
      <c r="D12" s="192"/>
      <c r="E12" s="34" t="s">
        <v>1</v>
      </c>
      <c r="F12" s="34" t="s">
        <v>2</v>
      </c>
      <c r="G12" s="34" t="s">
        <v>3</v>
      </c>
      <c r="H12" s="34" t="s">
        <v>4</v>
      </c>
      <c r="I12" s="34" t="s">
        <v>3</v>
      </c>
      <c r="J12" s="34" t="s">
        <v>5</v>
      </c>
      <c r="K12" s="34" t="s">
        <v>5</v>
      </c>
      <c r="L12" s="34" t="s">
        <v>4</v>
      </c>
      <c r="M12" s="34" t="s">
        <v>6</v>
      </c>
      <c r="N12" s="34" t="s">
        <v>7</v>
      </c>
      <c r="O12" s="34" t="s">
        <v>8</v>
      </c>
      <c r="P12" s="34" t="s">
        <v>9</v>
      </c>
      <c r="Q12" s="194"/>
      <c r="R12" s="194"/>
      <c r="S12" s="48" t="s">
        <v>20</v>
      </c>
      <c r="T12" s="48" t="s">
        <v>17</v>
      </c>
      <c r="U12" s="48" t="s">
        <v>20</v>
      </c>
      <c r="V12" s="48" t="s">
        <v>17</v>
      </c>
      <c r="W12" s="82" t="s">
        <v>20</v>
      </c>
      <c r="X12" s="82" t="s">
        <v>17</v>
      </c>
      <c r="Y12" s="82" t="s">
        <v>20</v>
      </c>
      <c r="Z12" s="82" t="s">
        <v>17</v>
      </c>
      <c r="AA12" s="37" t="s">
        <v>13</v>
      </c>
    </row>
    <row r="13" spans="1:27" ht="48" x14ac:dyDescent="0.2">
      <c r="A13" s="214" t="s">
        <v>45</v>
      </c>
      <c r="B13" s="207" t="s">
        <v>154</v>
      </c>
      <c r="C13" s="15" t="s">
        <v>21</v>
      </c>
      <c r="D13" s="121" t="s">
        <v>66</v>
      </c>
      <c r="E13" s="55"/>
      <c r="F13" s="58"/>
      <c r="G13" s="58" t="s">
        <v>25</v>
      </c>
      <c r="H13" s="58" t="s">
        <v>25</v>
      </c>
      <c r="I13" s="58" t="s">
        <v>25</v>
      </c>
      <c r="J13" s="58" t="s">
        <v>25</v>
      </c>
      <c r="K13" s="58"/>
      <c r="L13" s="58"/>
      <c r="M13" s="58"/>
      <c r="N13" s="58"/>
      <c r="O13" s="58"/>
      <c r="P13" s="58"/>
      <c r="Q13" s="19" t="s">
        <v>169</v>
      </c>
      <c r="R13" s="19" t="s">
        <v>123</v>
      </c>
      <c r="S13" s="63">
        <v>1</v>
      </c>
      <c r="T13" s="64">
        <v>125000</v>
      </c>
      <c r="U13" s="63">
        <v>2</v>
      </c>
      <c r="V13" s="64">
        <v>500</v>
      </c>
      <c r="W13" s="97">
        <v>3</v>
      </c>
      <c r="X13" s="84">
        <v>0</v>
      </c>
      <c r="Y13" s="97">
        <v>5</v>
      </c>
      <c r="Z13" s="84">
        <v>125000</v>
      </c>
      <c r="AA13" s="67">
        <f>SUM(V13,T13,X13,Z13)</f>
        <v>250500</v>
      </c>
    </row>
    <row r="14" spans="1:27" ht="60" x14ac:dyDescent="0.2">
      <c r="A14" s="215"/>
      <c r="B14" s="208"/>
      <c r="C14" s="15" t="s">
        <v>44</v>
      </c>
      <c r="D14" s="15" t="s">
        <v>143</v>
      </c>
      <c r="E14" s="71"/>
      <c r="F14" s="71"/>
      <c r="G14" s="15"/>
      <c r="H14" s="15"/>
      <c r="I14" s="15"/>
      <c r="J14" s="15" t="s">
        <v>25</v>
      </c>
      <c r="K14" s="55" t="s">
        <v>25</v>
      </c>
      <c r="L14" s="55" t="s">
        <v>25</v>
      </c>
      <c r="M14" s="15" t="s">
        <v>25</v>
      </c>
      <c r="N14" s="15" t="s">
        <v>25</v>
      </c>
      <c r="O14" s="15" t="s">
        <v>25</v>
      </c>
      <c r="P14" s="55" t="s">
        <v>25</v>
      </c>
      <c r="Q14" s="19" t="s">
        <v>155</v>
      </c>
      <c r="R14" s="19" t="s">
        <v>85</v>
      </c>
      <c r="S14" s="15">
        <v>1</v>
      </c>
      <c r="T14" s="66" t="e">
        <f>#REF!</f>
        <v>#REF!</v>
      </c>
      <c r="U14" s="15">
        <v>2</v>
      </c>
      <c r="V14" s="138">
        <v>500</v>
      </c>
      <c r="W14" s="139">
        <v>3</v>
      </c>
      <c r="X14" s="140">
        <v>0</v>
      </c>
      <c r="Y14" s="98">
        <v>4</v>
      </c>
      <c r="Z14" s="86" t="e">
        <f>#REF!</f>
        <v>#REF!</v>
      </c>
      <c r="AA14" s="67" t="e">
        <f>SUM(V14,T14,X14,Z14)</f>
        <v>#REF!</v>
      </c>
    </row>
    <row r="15" spans="1:27" x14ac:dyDescent="0.2">
      <c r="AA15" s="175" t="e">
        <f>+AA13+AA14</f>
        <v>#REF!</v>
      </c>
    </row>
    <row r="16" spans="1:27" x14ac:dyDescent="0.2">
      <c r="V16" s="2"/>
      <c r="W16" s="2"/>
      <c r="X16" s="2"/>
      <c r="Y16" s="2"/>
      <c r="Z16" s="2"/>
    </row>
    <row r="17" spans="1:27" x14ac:dyDescent="0.2">
      <c r="A17" s="35" t="s">
        <v>27</v>
      </c>
      <c r="B17" s="3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9"/>
      <c r="T17" s="29"/>
      <c r="U17" s="29"/>
      <c r="V17" s="29"/>
      <c r="W17" s="29"/>
      <c r="X17" s="29"/>
      <c r="Y17" s="29"/>
      <c r="Z17" s="29"/>
      <c r="AA17" s="29"/>
    </row>
    <row r="18" spans="1:27" x14ac:dyDescent="0.2">
      <c r="A18" s="26" t="s">
        <v>42</v>
      </c>
      <c r="B18" s="3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29"/>
      <c r="U18" s="29"/>
      <c r="V18" s="29"/>
      <c r="W18" s="29"/>
      <c r="X18" s="29"/>
      <c r="Y18" s="29"/>
      <c r="Z18" s="29"/>
      <c r="AA18" s="29"/>
    </row>
    <row r="19" spans="1:27" x14ac:dyDescent="0.2">
      <c r="A19" s="35" t="s">
        <v>46</v>
      </c>
      <c r="B19" s="35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29"/>
      <c r="U19" s="29"/>
      <c r="V19" s="29"/>
      <c r="W19" s="29"/>
      <c r="X19" s="29"/>
      <c r="Y19" s="29"/>
      <c r="Z19" s="29"/>
      <c r="AA19" s="29"/>
    </row>
    <row r="20" spans="1:27" x14ac:dyDescent="0.2">
      <c r="A20" s="196" t="s">
        <v>48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</row>
    <row r="21" spans="1:27" ht="13.5" thickBot="1" x14ac:dyDescent="0.25"/>
    <row r="22" spans="1:27" x14ac:dyDescent="0.2">
      <c r="A22" s="201" t="s">
        <v>14</v>
      </c>
      <c r="B22" s="197" t="s">
        <v>80</v>
      </c>
      <c r="C22" s="197" t="s">
        <v>19</v>
      </c>
      <c r="D22" s="191" t="s">
        <v>0</v>
      </c>
      <c r="E22" s="197" t="s">
        <v>16</v>
      </c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3" t="s">
        <v>10</v>
      </c>
      <c r="R22" s="193" t="s">
        <v>11</v>
      </c>
      <c r="S22" s="198" t="s">
        <v>12</v>
      </c>
      <c r="T22" s="198"/>
      <c r="U22" s="198"/>
      <c r="V22" s="198"/>
      <c r="W22" s="199"/>
      <c r="X22" s="199"/>
      <c r="Y22" s="199"/>
      <c r="Z22" s="199"/>
      <c r="AA22" s="200"/>
    </row>
    <row r="23" spans="1:27" x14ac:dyDescent="0.2">
      <c r="A23" s="202"/>
      <c r="B23" s="179"/>
      <c r="C23" s="179"/>
      <c r="D23" s="192"/>
      <c r="E23" s="34" t="s">
        <v>1</v>
      </c>
      <c r="F23" s="34" t="s">
        <v>2</v>
      </c>
      <c r="G23" s="34" t="s">
        <v>3</v>
      </c>
      <c r="H23" s="34" t="s">
        <v>4</v>
      </c>
      <c r="I23" s="34" t="s">
        <v>3</v>
      </c>
      <c r="J23" s="34" t="s">
        <v>5</v>
      </c>
      <c r="K23" s="34" t="s">
        <v>5</v>
      </c>
      <c r="L23" s="34" t="s">
        <v>4</v>
      </c>
      <c r="M23" s="34" t="s">
        <v>6</v>
      </c>
      <c r="N23" s="34" t="s">
        <v>7</v>
      </c>
      <c r="O23" s="34" t="s">
        <v>8</v>
      </c>
      <c r="P23" s="34" t="s">
        <v>9</v>
      </c>
      <c r="Q23" s="194"/>
      <c r="R23" s="194"/>
      <c r="S23" s="48" t="s">
        <v>20</v>
      </c>
      <c r="T23" s="48" t="s">
        <v>17</v>
      </c>
      <c r="U23" s="48" t="s">
        <v>20</v>
      </c>
      <c r="V23" s="48" t="s">
        <v>17</v>
      </c>
      <c r="W23" s="82" t="s">
        <v>20</v>
      </c>
      <c r="X23" s="82" t="s">
        <v>17</v>
      </c>
      <c r="Y23" s="82" t="s">
        <v>20</v>
      </c>
      <c r="Z23" s="82" t="s">
        <v>17</v>
      </c>
      <c r="AA23" s="37" t="s">
        <v>13</v>
      </c>
    </row>
    <row r="24" spans="1:27" ht="81" customHeight="1" x14ac:dyDescent="0.2">
      <c r="A24" s="78" t="s">
        <v>45</v>
      </c>
      <c r="B24" s="63" t="s">
        <v>144</v>
      </c>
      <c r="C24" s="15" t="s">
        <v>21</v>
      </c>
      <c r="D24" s="57" t="s">
        <v>145</v>
      </c>
      <c r="E24" s="160" t="s">
        <v>141</v>
      </c>
      <c r="F24" s="58" t="s">
        <v>141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 t="s">
        <v>86</v>
      </c>
      <c r="R24" s="58" t="s">
        <v>87</v>
      </c>
      <c r="S24" s="63">
        <v>1</v>
      </c>
      <c r="T24" s="64">
        <v>35000</v>
      </c>
      <c r="U24" s="63">
        <v>2</v>
      </c>
      <c r="V24" s="64">
        <v>500</v>
      </c>
      <c r="W24" s="63">
        <v>3</v>
      </c>
      <c r="X24" s="84">
        <v>0</v>
      </c>
      <c r="Y24" s="63">
        <v>4</v>
      </c>
      <c r="Z24" s="84" t="e">
        <f>#REF!</f>
        <v>#REF!</v>
      </c>
      <c r="AA24" s="67" t="e">
        <f>SUM(V24,T24,X24,Z24)</f>
        <v>#REF!</v>
      </c>
    </row>
    <row r="25" spans="1:27" ht="36" x14ac:dyDescent="0.2">
      <c r="A25" s="124" t="s">
        <v>156</v>
      </c>
      <c r="B25" s="141" t="s">
        <v>157</v>
      </c>
      <c r="C25" s="142" t="s">
        <v>158</v>
      </c>
      <c r="D25" s="57" t="s">
        <v>159</v>
      </c>
      <c r="E25" s="39"/>
      <c r="F25" s="39"/>
      <c r="G25" s="39"/>
      <c r="H25" s="39"/>
      <c r="I25" s="146" t="s">
        <v>25</v>
      </c>
      <c r="J25" s="39"/>
      <c r="K25" s="39"/>
      <c r="L25" s="39"/>
      <c r="M25" s="39"/>
      <c r="N25" s="39"/>
      <c r="O25" s="39"/>
      <c r="P25" s="39"/>
      <c r="Q25" s="143" t="s">
        <v>155</v>
      </c>
      <c r="R25" s="143" t="s">
        <v>160</v>
      </c>
      <c r="S25" s="144">
        <v>1</v>
      </c>
      <c r="T25" s="64">
        <v>1000</v>
      </c>
      <c r="U25" s="144">
        <v>2</v>
      </c>
      <c r="V25" s="148">
        <v>20000</v>
      </c>
      <c r="W25" s="144">
        <v>3</v>
      </c>
      <c r="X25" s="84">
        <v>0</v>
      </c>
      <c r="Y25" s="144">
        <v>4</v>
      </c>
      <c r="Z25" s="144">
        <v>0</v>
      </c>
      <c r="AA25" s="147">
        <f>T25+V25</f>
        <v>21000</v>
      </c>
    </row>
    <row r="26" spans="1:27" x14ac:dyDescent="0.2">
      <c r="S26" s="145"/>
      <c r="T26" s="145"/>
      <c r="U26" s="145"/>
      <c r="V26" s="145"/>
      <c r="W26" s="145"/>
      <c r="X26" s="145"/>
      <c r="Y26" s="145"/>
      <c r="Z26" s="145"/>
      <c r="AA26" s="175" t="e">
        <f>+AA24+AA25</f>
        <v>#REF!</v>
      </c>
    </row>
    <row r="27" spans="1:27" x14ac:dyDescent="0.2">
      <c r="A27" s="35" t="s">
        <v>27</v>
      </c>
      <c r="B27" s="35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9"/>
      <c r="T27" s="29"/>
      <c r="U27" s="29"/>
      <c r="V27" s="29"/>
      <c r="W27" s="29"/>
      <c r="X27" s="29"/>
      <c r="Y27" s="29"/>
      <c r="Z27" s="29"/>
      <c r="AA27" s="29"/>
    </row>
    <row r="28" spans="1:27" x14ac:dyDescent="0.2">
      <c r="A28" s="26" t="s">
        <v>42</v>
      </c>
      <c r="B28" s="35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9"/>
      <c r="T28" s="29"/>
      <c r="U28" s="29"/>
      <c r="V28" s="29"/>
      <c r="W28" s="29"/>
      <c r="X28" s="29"/>
      <c r="Y28" s="29"/>
      <c r="Z28" s="29"/>
      <c r="AA28" s="29"/>
    </row>
    <row r="29" spans="1:27" x14ac:dyDescent="0.2">
      <c r="A29" s="35" t="s">
        <v>47</v>
      </c>
      <c r="B29" s="35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29"/>
      <c r="U29" s="29"/>
      <c r="V29" s="29"/>
      <c r="W29" s="29"/>
      <c r="X29" s="29"/>
      <c r="Y29" s="29"/>
      <c r="Z29" s="29"/>
      <c r="AA29" s="29"/>
    </row>
    <row r="30" spans="1:27" x14ac:dyDescent="0.2">
      <c r="A30" s="196" t="s">
        <v>49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</row>
    <row r="31" spans="1:27" ht="13.5" thickBot="1" x14ac:dyDescent="0.25"/>
    <row r="32" spans="1:27" x14ac:dyDescent="0.2">
      <c r="A32" s="201" t="s">
        <v>14</v>
      </c>
      <c r="B32" s="197" t="s">
        <v>111</v>
      </c>
      <c r="C32" s="197" t="s">
        <v>19</v>
      </c>
      <c r="D32" s="191" t="s">
        <v>0</v>
      </c>
      <c r="E32" s="197" t="s">
        <v>16</v>
      </c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3" t="s">
        <v>10</v>
      </c>
      <c r="R32" s="193" t="s">
        <v>11</v>
      </c>
      <c r="S32" s="198" t="s">
        <v>12</v>
      </c>
      <c r="T32" s="198"/>
      <c r="U32" s="198"/>
      <c r="V32" s="198"/>
      <c r="W32" s="199"/>
      <c r="X32" s="199"/>
      <c r="Y32" s="199"/>
      <c r="Z32" s="199"/>
      <c r="AA32" s="200"/>
    </row>
    <row r="33" spans="1:27" x14ac:dyDescent="0.2">
      <c r="A33" s="202"/>
      <c r="B33" s="179"/>
      <c r="C33" s="179"/>
      <c r="D33" s="192"/>
      <c r="E33" s="34" t="s">
        <v>1</v>
      </c>
      <c r="F33" s="34" t="s">
        <v>2</v>
      </c>
      <c r="G33" s="34" t="s">
        <v>3</v>
      </c>
      <c r="H33" s="34" t="s">
        <v>4</v>
      </c>
      <c r="I33" s="34" t="s">
        <v>3</v>
      </c>
      <c r="J33" s="34" t="s">
        <v>5</v>
      </c>
      <c r="K33" s="34" t="s">
        <v>5</v>
      </c>
      <c r="L33" s="34" t="s">
        <v>4</v>
      </c>
      <c r="M33" s="34" t="s">
        <v>6</v>
      </c>
      <c r="N33" s="34" t="s">
        <v>7</v>
      </c>
      <c r="O33" s="34" t="s">
        <v>8</v>
      </c>
      <c r="P33" s="34" t="s">
        <v>9</v>
      </c>
      <c r="Q33" s="194"/>
      <c r="R33" s="194"/>
      <c r="S33" s="48" t="s">
        <v>20</v>
      </c>
      <c r="T33" s="48" t="s">
        <v>17</v>
      </c>
      <c r="U33" s="48" t="s">
        <v>20</v>
      </c>
      <c r="V33" s="48" t="s">
        <v>17</v>
      </c>
      <c r="W33" s="82" t="s">
        <v>20</v>
      </c>
      <c r="X33" s="82" t="s">
        <v>17</v>
      </c>
      <c r="Y33" s="82" t="s">
        <v>20</v>
      </c>
      <c r="Z33" s="82" t="s">
        <v>17</v>
      </c>
      <c r="AA33" s="37" t="s">
        <v>13</v>
      </c>
    </row>
    <row r="34" spans="1:27" ht="60" x14ac:dyDescent="0.2">
      <c r="A34" s="214" t="s">
        <v>52</v>
      </c>
      <c r="B34" s="207" t="s">
        <v>146</v>
      </c>
      <c r="C34" s="216" t="s">
        <v>21</v>
      </c>
      <c r="D34" s="57" t="s">
        <v>88</v>
      </c>
      <c r="E34" s="55"/>
      <c r="F34" s="58"/>
      <c r="G34" s="58"/>
      <c r="H34" s="58"/>
      <c r="I34" s="58" t="s">
        <v>25</v>
      </c>
      <c r="J34" s="58" t="s">
        <v>25</v>
      </c>
      <c r="K34" s="58" t="s">
        <v>25</v>
      </c>
      <c r="L34" s="58"/>
      <c r="M34" s="58"/>
      <c r="N34" s="58"/>
      <c r="O34" s="58"/>
      <c r="P34" s="58"/>
      <c r="Q34" s="58" t="s">
        <v>89</v>
      </c>
      <c r="R34" s="19" t="s">
        <v>50</v>
      </c>
      <c r="S34" s="63">
        <v>1</v>
      </c>
      <c r="T34" s="64">
        <v>200</v>
      </c>
      <c r="U34" s="63">
        <v>2</v>
      </c>
      <c r="V34" s="64">
        <v>500</v>
      </c>
      <c r="W34" s="98">
        <v>3</v>
      </c>
      <c r="X34" s="84">
        <v>0</v>
      </c>
      <c r="Y34" s="98">
        <v>4</v>
      </c>
      <c r="Z34" s="84" t="e">
        <f>#REF!</f>
        <v>#REF!</v>
      </c>
      <c r="AA34" s="67" t="e">
        <f>SUM(V34,T34,X34,Z34)</f>
        <v>#REF!</v>
      </c>
    </row>
    <row r="35" spans="1:27" ht="36" x14ac:dyDescent="0.2">
      <c r="A35" s="215"/>
      <c r="B35" s="208"/>
      <c r="C35" s="217"/>
      <c r="D35" s="57" t="s">
        <v>67</v>
      </c>
      <c r="E35" s="71"/>
      <c r="F35" s="55"/>
      <c r="G35" s="15"/>
      <c r="H35" s="15"/>
      <c r="I35" s="15"/>
      <c r="J35" s="15" t="s">
        <v>25</v>
      </c>
      <c r="K35" s="55" t="s">
        <v>25</v>
      </c>
      <c r="L35" s="55" t="s">
        <v>25</v>
      </c>
      <c r="M35" s="15"/>
      <c r="N35" s="15"/>
      <c r="O35" s="15"/>
      <c r="P35" s="71"/>
      <c r="Q35" s="15" t="s">
        <v>90</v>
      </c>
      <c r="R35" s="15" t="s">
        <v>170</v>
      </c>
      <c r="S35" s="15">
        <v>1</v>
      </c>
      <c r="T35" s="65" t="e">
        <f>#REF!</f>
        <v>#REF!</v>
      </c>
      <c r="U35" s="121">
        <v>2</v>
      </c>
      <c r="V35" s="66" t="e">
        <f>#REF!</f>
        <v>#REF!</v>
      </c>
      <c r="W35" s="98">
        <v>3</v>
      </c>
      <c r="X35" s="86" t="e">
        <f>#REF!</f>
        <v>#REF!</v>
      </c>
      <c r="Y35" s="98">
        <v>4</v>
      </c>
      <c r="Z35" s="86" t="e">
        <f>#REF!</f>
        <v>#REF!</v>
      </c>
      <c r="AA35" s="67" t="e">
        <f>SUM(V35,T35,X35,Z35)</f>
        <v>#REF!</v>
      </c>
    </row>
    <row r="36" spans="1:27" x14ac:dyDescent="0.2">
      <c r="AA36" s="175" t="e">
        <f>+AA34+AA35</f>
        <v>#REF!</v>
      </c>
    </row>
    <row r="38" spans="1:27" x14ac:dyDescent="0.2">
      <c r="A38" s="35" t="s">
        <v>27</v>
      </c>
      <c r="B38" s="35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  <c r="T38" s="29"/>
      <c r="U38" s="29"/>
      <c r="V38" s="29"/>
      <c r="W38" s="29"/>
      <c r="X38" s="29"/>
      <c r="Y38" s="29"/>
      <c r="Z38" s="29"/>
      <c r="AA38" s="29"/>
    </row>
    <row r="39" spans="1:27" x14ac:dyDescent="0.2">
      <c r="A39" s="26" t="s">
        <v>42</v>
      </c>
      <c r="B39" s="3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9"/>
      <c r="T39" s="29"/>
      <c r="U39" s="29"/>
      <c r="V39" s="29"/>
      <c r="W39" s="29"/>
      <c r="X39" s="29"/>
      <c r="Y39" s="29"/>
      <c r="Z39" s="29"/>
      <c r="AA39" s="29"/>
    </row>
    <row r="40" spans="1:27" x14ac:dyDescent="0.2">
      <c r="A40" s="35" t="s">
        <v>51</v>
      </c>
      <c r="B40" s="3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2.75" customHeight="1" x14ac:dyDescent="0.2">
      <c r="A41" s="196" t="s">
        <v>49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</row>
    <row r="42" spans="1:27" ht="13.5" thickBot="1" x14ac:dyDescent="0.25"/>
    <row r="43" spans="1:27" ht="12.75" customHeight="1" x14ac:dyDescent="0.2">
      <c r="A43" s="220" t="s">
        <v>14</v>
      </c>
      <c r="B43" s="203" t="s">
        <v>111</v>
      </c>
      <c r="C43" s="203" t="s">
        <v>19</v>
      </c>
      <c r="D43" s="218" t="s">
        <v>0</v>
      </c>
      <c r="E43" s="211" t="s">
        <v>16</v>
      </c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3"/>
      <c r="Q43" s="205" t="s">
        <v>10</v>
      </c>
      <c r="R43" s="205" t="s">
        <v>11</v>
      </c>
      <c r="S43" s="199" t="s">
        <v>12</v>
      </c>
      <c r="T43" s="209"/>
      <c r="U43" s="209"/>
      <c r="V43" s="209"/>
      <c r="W43" s="209"/>
      <c r="X43" s="209"/>
      <c r="Y43" s="209"/>
      <c r="Z43" s="209"/>
      <c r="AA43" s="210"/>
    </row>
    <row r="44" spans="1:27" x14ac:dyDescent="0.2">
      <c r="A44" s="221"/>
      <c r="B44" s="204"/>
      <c r="C44" s="204"/>
      <c r="D44" s="219"/>
      <c r="E44" s="34" t="s">
        <v>1</v>
      </c>
      <c r="F44" s="34" t="s">
        <v>2</v>
      </c>
      <c r="G44" s="34" t="s">
        <v>3</v>
      </c>
      <c r="H44" s="34" t="s">
        <v>4</v>
      </c>
      <c r="I44" s="34" t="s">
        <v>3</v>
      </c>
      <c r="J44" s="34" t="s">
        <v>5</v>
      </c>
      <c r="K44" s="34" t="s">
        <v>5</v>
      </c>
      <c r="L44" s="34" t="s">
        <v>4</v>
      </c>
      <c r="M44" s="34" t="s">
        <v>6</v>
      </c>
      <c r="N44" s="34" t="s">
        <v>7</v>
      </c>
      <c r="O44" s="34" t="s">
        <v>8</v>
      </c>
      <c r="P44" s="34" t="s">
        <v>9</v>
      </c>
      <c r="Q44" s="206"/>
      <c r="R44" s="206"/>
      <c r="S44" s="48" t="s">
        <v>20</v>
      </c>
      <c r="T44" s="48" t="s">
        <v>17</v>
      </c>
      <c r="U44" s="48" t="s">
        <v>20</v>
      </c>
      <c r="V44" s="48" t="s">
        <v>17</v>
      </c>
      <c r="W44" s="163" t="s">
        <v>20</v>
      </c>
      <c r="X44" s="82" t="s">
        <v>17</v>
      </c>
      <c r="Y44" s="82" t="s">
        <v>20</v>
      </c>
      <c r="Z44" s="82" t="s">
        <v>17</v>
      </c>
      <c r="AA44" s="37" t="s">
        <v>13</v>
      </c>
    </row>
    <row r="45" spans="1:27" ht="60.75" thickBot="1" x14ac:dyDescent="0.25">
      <c r="A45" s="68" t="s">
        <v>53</v>
      </c>
      <c r="B45" s="25" t="s">
        <v>54</v>
      </c>
      <c r="C45" s="25" t="s">
        <v>21</v>
      </c>
      <c r="D45" s="25" t="s">
        <v>91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 t="s">
        <v>25</v>
      </c>
      <c r="P45" s="69"/>
      <c r="Q45" s="25" t="s">
        <v>92</v>
      </c>
      <c r="R45" s="25" t="s">
        <v>93</v>
      </c>
      <c r="S45" s="69">
        <v>1</v>
      </c>
      <c r="T45" s="149">
        <v>1000</v>
      </c>
      <c r="U45" s="69">
        <v>2</v>
      </c>
      <c r="V45" s="70">
        <v>500</v>
      </c>
      <c r="W45" s="164">
        <v>3</v>
      </c>
      <c r="X45" s="150">
        <v>500</v>
      </c>
      <c r="Y45" s="164">
        <v>4</v>
      </c>
      <c r="Z45" s="87" t="e">
        <f>#REF!</f>
        <v>#REF!</v>
      </c>
      <c r="AA45" s="67" t="e">
        <f>SUM(V45,T45,X45,Z45)</f>
        <v>#REF!</v>
      </c>
    </row>
    <row r="46" spans="1:27" ht="16.5" thickBot="1" x14ac:dyDescent="0.3">
      <c r="Z46" s="85"/>
      <c r="AA46" s="165">
        <v>2000</v>
      </c>
    </row>
    <row r="48" spans="1:27" x14ac:dyDescent="0.2">
      <c r="AA48" s="175" t="e">
        <f>+AA15+AA26+AA36+AA46</f>
        <v>#REF!</v>
      </c>
    </row>
  </sheetData>
  <mergeCells count="44">
    <mergeCell ref="B13:B14"/>
    <mergeCell ref="A13:A14"/>
    <mergeCell ref="C32:C33"/>
    <mergeCell ref="C34:C35"/>
    <mergeCell ref="D43:D44"/>
    <mergeCell ref="A32:A33"/>
    <mergeCell ref="B32:B33"/>
    <mergeCell ref="C43:C44"/>
    <mergeCell ref="B43:B44"/>
    <mergeCell ref="A43:A44"/>
    <mergeCell ref="A41:AA41"/>
    <mergeCell ref="D32:D33"/>
    <mergeCell ref="C11:C12"/>
    <mergeCell ref="A1:U1"/>
    <mergeCell ref="A2:U2"/>
    <mergeCell ref="Q43:Q44"/>
    <mergeCell ref="R43:R44"/>
    <mergeCell ref="R32:R33"/>
    <mergeCell ref="S32:AA32"/>
    <mergeCell ref="B34:B35"/>
    <mergeCell ref="E32:P32"/>
    <mergeCell ref="Q32:Q33"/>
    <mergeCell ref="S43:AA43"/>
    <mergeCell ref="E43:P43"/>
    <mergeCell ref="A34:A35"/>
    <mergeCell ref="S22:AA22"/>
    <mergeCell ref="A11:A12"/>
    <mergeCell ref="B11:B12"/>
    <mergeCell ref="S11:AA11"/>
    <mergeCell ref="A30:AA30"/>
    <mergeCell ref="A3:U3"/>
    <mergeCell ref="A20:AA20"/>
    <mergeCell ref="A22:A23"/>
    <mergeCell ref="B22:B23"/>
    <mergeCell ref="C22:C23"/>
    <mergeCell ref="D22:D23"/>
    <mergeCell ref="E22:P22"/>
    <mergeCell ref="Q22:Q23"/>
    <mergeCell ref="R22:R23"/>
    <mergeCell ref="A9:AA9"/>
    <mergeCell ref="D11:D12"/>
    <mergeCell ref="E11:P11"/>
    <mergeCell ref="Q11:Q12"/>
    <mergeCell ref="R11:R12"/>
  </mergeCells>
  <pageMargins left="0.7" right="0.7" top="0.75" bottom="0.75" header="0.3" footer="0.3"/>
  <pageSetup scale="52" fitToHeight="0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30"/>
  <sheetViews>
    <sheetView topLeftCell="A12" zoomScale="75" zoomScaleNormal="75" workbookViewId="0">
      <selection sqref="A1:AA30"/>
    </sheetView>
  </sheetViews>
  <sheetFormatPr baseColWidth="10" defaultRowHeight="12.75" x14ac:dyDescent="0.2"/>
  <cols>
    <col min="1" max="1" width="5.85546875" style="11" customWidth="1"/>
    <col min="2" max="2" width="23.28515625" style="9" customWidth="1"/>
    <col min="3" max="3" width="17.42578125" style="10" customWidth="1"/>
    <col min="4" max="4" width="14.85546875" style="10" customWidth="1"/>
    <col min="5" max="16" width="2.5703125" style="10" customWidth="1"/>
    <col min="17" max="17" width="14.28515625" style="11" customWidth="1"/>
    <col min="18" max="18" width="15.42578125" style="10" customWidth="1"/>
    <col min="19" max="19" width="9.42578125" style="11" customWidth="1"/>
    <col min="20" max="20" width="10.140625" style="11" bestFit="1" customWidth="1"/>
    <col min="21" max="21" width="11.42578125" style="11" customWidth="1"/>
    <col min="22" max="26" width="10.28515625" style="11" customWidth="1"/>
    <col min="27" max="27" width="13.140625" style="11" customWidth="1"/>
  </cols>
  <sheetData>
    <row r="1" spans="1:27" s="3" customFormat="1" ht="18" x14ac:dyDescent="0.25">
      <c r="A1" s="195" t="s">
        <v>18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s="3" customFormat="1" ht="15.75" x14ac:dyDescent="0.25">
      <c r="A2" s="177" t="s">
        <v>125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7" s="3" customFormat="1" ht="15.75" customHeight="1" x14ac:dyDescent="0.25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7" s="3" customFormat="1" ht="15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s="3" customFormat="1" ht="12.7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35" t="s">
        <v>55</v>
      </c>
      <c r="B6" s="3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9"/>
      <c r="U6" s="29"/>
      <c r="V6" s="29"/>
      <c r="W6" s="29"/>
      <c r="X6" s="29"/>
      <c r="Y6" s="29"/>
      <c r="Z6" s="29"/>
      <c r="AA6" s="29"/>
    </row>
    <row r="7" spans="1:27" x14ac:dyDescent="0.2">
      <c r="A7" s="35" t="s">
        <v>56</v>
      </c>
      <c r="B7" s="3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29"/>
      <c r="U7" s="29"/>
      <c r="V7" s="29"/>
      <c r="W7" s="29"/>
      <c r="X7" s="29"/>
      <c r="Y7" s="29"/>
      <c r="Z7" s="29"/>
      <c r="AA7" s="29"/>
    </row>
    <row r="8" spans="1:27" x14ac:dyDescent="0.2">
      <c r="A8" s="35" t="s">
        <v>57</v>
      </c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</row>
    <row r="9" spans="1:27" ht="12.75" customHeight="1" x14ac:dyDescent="0.2">
      <c r="A9" s="35" t="s">
        <v>126</v>
      </c>
      <c r="B9" s="3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thickBot="1" x14ac:dyDescent="0.25">
      <c r="A10" s="26"/>
      <c r="B10" s="26"/>
      <c r="C10" s="222"/>
      <c r="D10" s="222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9"/>
      <c r="T10" s="29"/>
      <c r="U10" s="29"/>
      <c r="V10" s="29"/>
      <c r="W10" s="29"/>
      <c r="X10" s="29"/>
      <c r="Y10" s="29"/>
      <c r="Z10" s="29"/>
      <c r="AA10" s="29"/>
    </row>
    <row r="11" spans="1:27" s="5" customFormat="1" ht="12.75" customHeight="1" x14ac:dyDescent="0.2">
      <c r="A11" s="201" t="s">
        <v>14</v>
      </c>
      <c r="B11" s="197" t="s">
        <v>111</v>
      </c>
      <c r="C11" s="203" t="s">
        <v>19</v>
      </c>
      <c r="D11" s="191" t="s">
        <v>0</v>
      </c>
      <c r="E11" s="197" t="s">
        <v>16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3" t="s">
        <v>10</v>
      </c>
      <c r="R11" s="193" t="s">
        <v>11</v>
      </c>
      <c r="S11" s="198" t="s">
        <v>12</v>
      </c>
      <c r="T11" s="198"/>
      <c r="U11" s="198"/>
      <c r="V11" s="198"/>
      <c r="W11" s="199"/>
      <c r="X11" s="199"/>
      <c r="Y11" s="199"/>
      <c r="Z11" s="199"/>
      <c r="AA11" s="200"/>
    </row>
    <row r="12" spans="1:27" s="13" customFormat="1" ht="13.5" customHeight="1" x14ac:dyDescent="0.2">
      <c r="A12" s="202"/>
      <c r="B12" s="179"/>
      <c r="C12" s="204"/>
      <c r="D12" s="192"/>
      <c r="E12" s="34" t="s">
        <v>1</v>
      </c>
      <c r="F12" s="34" t="s">
        <v>2</v>
      </c>
      <c r="G12" s="34" t="s">
        <v>3</v>
      </c>
      <c r="H12" s="34" t="s">
        <v>4</v>
      </c>
      <c r="I12" s="34" t="s">
        <v>3</v>
      </c>
      <c r="J12" s="34" t="s">
        <v>5</v>
      </c>
      <c r="K12" s="34" t="s">
        <v>5</v>
      </c>
      <c r="L12" s="34" t="s">
        <v>4</v>
      </c>
      <c r="M12" s="34" t="s">
        <v>6</v>
      </c>
      <c r="N12" s="34" t="s">
        <v>7</v>
      </c>
      <c r="O12" s="34" t="s">
        <v>8</v>
      </c>
      <c r="P12" s="34" t="s">
        <v>9</v>
      </c>
      <c r="Q12" s="194"/>
      <c r="R12" s="194"/>
      <c r="S12" s="48" t="s">
        <v>20</v>
      </c>
      <c r="T12" s="48" t="s">
        <v>17</v>
      </c>
      <c r="U12" s="48" t="s">
        <v>20</v>
      </c>
      <c r="V12" s="48" t="s">
        <v>17</v>
      </c>
      <c r="W12" s="82" t="s">
        <v>20</v>
      </c>
      <c r="X12" s="82" t="s">
        <v>17</v>
      </c>
      <c r="Y12" s="82" t="s">
        <v>20</v>
      </c>
      <c r="Z12" s="82" t="s">
        <v>17</v>
      </c>
      <c r="AA12" s="37" t="s">
        <v>13</v>
      </c>
    </row>
    <row r="13" spans="1:27" ht="63.75" x14ac:dyDescent="0.2">
      <c r="A13" s="105" t="s">
        <v>61</v>
      </c>
      <c r="B13" s="223" t="s">
        <v>127</v>
      </c>
      <c r="C13" s="223" t="s">
        <v>97</v>
      </c>
      <c r="D13" s="114" t="s">
        <v>94</v>
      </c>
      <c r="E13" s="14"/>
      <c r="F13" s="114" t="s">
        <v>25</v>
      </c>
      <c r="G13" s="14"/>
      <c r="H13" s="14"/>
      <c r="I13" s="14"/>
      <c r="J13" s="14"/>
      <c r="K13" s="114" t="s">
        <v>25</v>
      </c>
      <c r="L13" s="14"/>
      <c r="M13" s="14"/>
      <c r="N13" s="14"/>
      <c r="O13" s="14"/>
      <c r="P13" s="14"/>
      <c r="Q13" s="14" t="s">
        <v>95</v>
      </c>
      <c r="R13" s="106" t="s">
        <v>131</v>
      </c>
      <c r="S13" s="63">
        <v>1</v>
      </c>
      <c r="T13" s="64">
        <v>850</v>
      </c>
      <c r="U13" s="63">
        <v>2</v>
      </c>
      <c r="V13" s="64">
        <v>500</v>
      </c>
      <c r="W13" s="99">
        <v>3</v>
      </c>
      <c r="X13" s="64">
        <v>0</v>
      </c>
      <c r="Y13" s="99">
        <v>4</v>
      </c>
      <c r="Z13" s="64">
        <v>0</v>
      </c>
      <c r="AA13" s="64">
        <v>1350</v>
      </c>
    </row>
    <row r="14" spans="1:27" s="2" customFormat="1" ht="96" customHeight="1" x14ac:dyDescent="0.2">
      <c r="A14" s="12"/>
      <c r="B14" s="223"/>
      <c r="C14" s="223"/>
      <c r="D14" s="114" t="s">
        <v>147</v>
      </c>
      <c r="E14" s="14"/>
      <c r="F14" s="14"/>
      <c r="G14" s="14"/>
      <c r="H14" s="14"/>
      <c r="I14" s="14"/>
      <c r="J14" s="14"/>
      <c r="K14" s="14" t="s">
        <v>25</v>
      </c>
      <c r="L14" s="14" t="s">
        <v>25</v>
      </c>
      <c r="M14" s="14" t="s">
        <v>25</v>
      </c>
      <c r="N14" s="14" t="s">
        <v>25</v>
      </c>
      <c r="O14" s="14" t="s">
        <v>25</v>
      </c>
      <c r="P14" s="14"/>
      <c r="Q14" s="14" t="s">
        <v>96</v>
      </c>
      <c r="R14" s="106" t="s">
        <v>131</v>
      </c>
      <c r="S14" s="123">
        <v>1</v>
      </c>
      <c r="T14" s="64">
        <v>2000</v>
      </c>
      <c r="U14" s="63">
        <v>2</v>
      </c>
      <c r="V14" s="64">
        <v>1000</v>
      </c>
      <c r="W14" s="99">
        <v>3</v>
      </c>
      <c r="X14" s="64">
        <v>0</v>
      </c>
      <c r="Y14" s="99">
        <v>4</v>
      </c>
      <c r="Z14" s="64">
        <v>0</v>
      </c>
      <c r="AA14" s="64">
        <v>3000</v>
      </c>
    </row>
    <row r="15" spans="1:27" s="2" customFormat="1" ht="191.25" x14ac:dyDescent="0.2">
      <c r="A15" s="12"/>
      <c r="B15" s="223"/>
      <c r="C15" s="223"/>
      <c r="D15" s="115" t="s">
        <v>128</v>
      </c>
      <c r="E15" s="107"/>
      <c r="F15" s="107" t="s">
        <v>25</v>
      </c>
      <c r="G15" s="107" t="s">
        <v>25</v>
      </c>
      <c r="H15" s="107" t="s">
        <v>25</v>
      </c>
      <c r="I15" s="56"/>
      <c r="J15" s="56"/>
      <c r="K15" s="56"/>
      <c r="L15" s="108"/>
      <c r="M15" s="108"/>
      <c r="N15" s="116" t="s">
        <v>25</v>
      </c>
      <c r="O15" s="107" t="s">
        <v>25</v>
      </c>
      <c r="P15" s="107" t="s">
        <v>25</v>
      </c>
      <c r="Q15" s="109" t="s">
        <v>129</v>
      </c>
      <c r="R15" s="106" t="s">
        <v>131</v>
      </c>
      <c r="S15" s="123">
        <v>1</v>
      </c>
      <c r="T15" s="151">
        <v>500</v>
      </c>
      <c r="U15" s="63">
        <v>2</v>
      </c>
      <c r="V15" s="151">
        <v>700</v>
      </c>
      <c r="W15" s="99">
        <v>3</v>
      </c>
      <c r="X15" s="151">
        <v>0</v>
      </c>
      <c r="Y15" s="99">
        <v>4</v>
      </c>
      <c r="Z15" s="151">
        <v>0</v>
      </c>
      <c r="AA15" s="152">
        <f>+T15+V15</f>
        <v>1200</v>
      </c>
    </row>
    <row r="16" spans="1:27" s="2" customFormat="1" ht="51" x14ac:dyDescent="0.2">
      <c r="A16" s="12"/>
      <c r="B16" s="15"/>
      <c r="C16" s="15"/>
      <c r="D16" s="54" t="s">
        <v>98</v>
      </c>
      <c r="E16" s="39"/>
      <c r="F16" s="39"/>
      <c r="G16" s="39"/>
      <c r="H16" s="39"/>
      <c r="I16" s="39"/>
      <c r="J16" s="56" t="s">
        <v>25</v>
      </c>
      <c r="K16" s="56" t="s">
        <v>25</v>
      </c>
      <c r="L16" s="56" t="s">
        <v>25</v>
      </c>
      <c r="M16" s="40"/>
      <c r="N16" s="39"/>
      <c r="O16" s="39"/>
      <c r="P16" s="39"/>
      <c r="Q16" s="54" t="s">
        <v>99</v>
      </c>
      <c r="R16" s="114" t="s">
        <v>132</v>
      </c>
      <c r="S16" s="14">
        <v>1</v>
      </c>
      <c r="T16" s="151">
        <v>1200</v>
      </c>
      <c r="U16" s="63">
        <v>2</v>
      </c>
      <c r="V16" s="151">
        <v>500</v>
      </c>
      <c r="W16" s="153">
        <v>3</v>
      </c>
      <c r="X16" s="151">
        <v>500</v>
      </c>
      <c r="Y16" s="99">
        <v>4</v>
      </c>
      <c r="Z16" s="151">
        <v>0</v>
      </c>
      <c r="AA16" s="152">
        <f>T16+V16+X16</f>
        <v>2200</v>
      </c>
    </row>
    <row r="17" spans="1:27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3"/>
      <c r="U17" s="23"/>
      <c r="V17" s="23"/>
      <c r="W17" s="23"/>
      <c r="X17" s="23"/>
      <c r="Y17" s="23"/>
      <c r="Z17" s="23"/>
      <c r="AA17" s="41">
        <f>+AA13+AA14+AA15+AA16</f>
        <v>7750</v>
      </c>
    </row>
    <row r="20" spans="1:27" x14ac:dyDescent="0.2">
      <c r="A20" s="35" t="s">
        <v>55</v>
      </c>
      <c r="B20" s="35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29"/>
      <c r="U20" s="29"/>
      <c r="V20" s="29"/>
      <c r="W20" s="29"/>
      <c r="X20" s="29"/>
      <c r="Y20" s="29"/>
      <c r="Z20" s="29"/>
      <c r="AA20" s="29"/>
    </row>
    <row r="21" spans="1:27" x14ac:dyDescent="0.2">
      <c r="A21" s="35" t="s">
        <v>100</v>
      </c>
      <c r="B21" s="3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29"/>
      <c r="U21" s="29"/>
      <c r="V21" s="29"/>
      <c r="W21" s="29"/>
      <c r="X21" s="29"/>
      <c r="Y21" s="29"/>
      <c r="Z21" s="29"/>
      <c r="AA21" s="29"/>
    </row>
    <row r="22" spans="1:27" x14ac:dyDescent="0.2">
      <c r="A22" s="35" t="s">
        <v>101</v>
      </c>
      <c r="B22" s="35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9"/>
      <c r="U22" s="29"/>
      <c r="V22" s="29"/>
      <c r="W22" s="29"/>
      <c r="X22" s="29"/>
      <c r="Y22" s="29"/>
      <c r="Z22" s="29"/>
      <c r="AA22" s="29"/>
    </row>
    <row r="23" spans="1:27" x14ac:dyDescent="0.2">
      <c r="A23" s="35" t="s">
        <v>130</v>
      </c>
      <c r="B23" s="35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13.5" thickBot="1" x14ac:dyDescent="0.25">
      <c r="A24" s="26"/>
      <c r="B24" s="26"/>
      <c r="C24" s="222"/>
      <c r="D24" s="222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9"/>
      <c r="T24" s="29"/>
      <c r="U24" s="29"/>
      <c r="V24" s="29"/>
      <c r="W24" s="29"/>
      <c r="X24" s="29"/>
      <c r="Y24" s="29"/>
      <c r="Z24" s="29"/>
      <c r="AA24" s="29"/>
    </row>
    <row r="25" spans="1:27" x14ac:dyDescent="0.2">
      <c r="A25" s="201" t="s">
        <v>14</v>
      </c>
      <c r="B25" s="197" t="s">
        <v>111</v>
      </c>
      <c r="C25" s="203" t="s">
        <v>19</v>
      </c>
      <c r="D25" s="191" t="s">
        <v>0</v>
      </c>
      <c r="E25" s="197" t="s">
        <v>16</v>
      </c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3" t="s">
        <v>10</v>
      </c>
      <c r="R25" s="193" t="s">
        <v>11</v>
      </c>
      <c r="S25" s="198" t="s">
        <v>12</v>
      </c>
      <c r="T25" s="198"/>
      <c r="U25" s="198"/>
      <c r="V25" s="198"/>
      <c r="W25" s="199"/>
      <c r="X25" s="199"/>
      <c r="Y25" s="199"/>
      <c r="Z25" s="199"/>
      <c r="AA25" s="200"/>
    </row>
    <row r="26" spans="1:27" ht="13.5" thickBot="1" x14ac:dyDescent="0.25">
      <c r="A26" s="202"/>
      <c r="B26" s="179"/>
      <c r="C26" s="204"/>
      <c r="D26" s="192"/>
      <c r="E26" s="34" t="s">
        <v>1</v>
      </c>
      <c r="F26" s="34" t="s">
        <v>2</v>
      </c>
      <c r="G26" s="34" t="s">
        <v>3</v>
      </c>
      <c r="H26" s="34" t="s">
        <v>4</v>
      </c>
      <c r="I26" s="34" t="s">
        <v>3</v>
      </c>
      <c r="J26" s="34" t="s">
        <v>5</v>
      </c>
      <c r="K26" s="34" t="s">
        <v>5</v>
      </c>
      <c r="L26" s="34" t="s">
        <v>4</v>
      </c>
      <c r="M26" s="34" t="s">
        <v>6</v>
      </c>
      <c r="N26" s="34" t="s">
        <v>7</v>
      </c>
      <c r="O26" s="34" t="s">
        <v>8</v>
      </c>
      <c r="P26" s="34" t="s">
        <v>9</v>
      </c>
      <c r="Q26" s="194"/>
      <c r="R26" s="194"/>
      <c r="S26" s="48" t="s">
        <v>20</v>
      </c>
      <c r="T26" s="48" t="s">
        <v>17</v>
      </c>
      <c r="U26" s="48" t="s">
        <v>20</v>
      </c>
      <c r="V26" s="48" t="s">
        <v>17</v>
      </c>
      <c r="W26" s="82" t="s">
        <v>20</v>
      </c>
      <c r="X26" s="82" t="s">
        <v>17</v>
      </c>
      <c r="Y26" s="82" t="s">
        <v>20</v>
      </c>
      <c r="Z26" s="82" t="s">
        <v>17</v>
      </c>
      <c r="AA26" s="158" t="s">
        <v>13</v>
      </c>
    </row>
    <row r="27" spans="1:27" ht="72.75" thickBot="1" x14ac:dyDescent="0.25">
      <c r="A27" s="72" t="s">
        <v>62</v>
      </c>
      <c r="B27" s="25" t="s">
        <v>161</v>
      </c>
      <c r="C27" s="25" t="s">
        <v>58</v>
      </c>
      <c r="D27" s="73" t="s">
        <v>102</v>
      </c>
      <c r="E27" s="74"/>
      <c r="F27" s="59" t="s">
        <v>25</v>
      </c>
      <c r="G27" s="59" t="s">
        <v>25</v>
      </c>
      <c r="H27" s="59" t="s">
        <v>25</v>
      </c>
      <c r="I27" s="59"/>
      <c r="J27" s="59"/>
      <c r="K27" s="59"/>
      <c r="L27" s="59"/>
      <c r="M27" s="59"/>
      <c r="N27" s="59"/>
      <c r="O27" s="59"/>
      <c r="P27" s="59"/>
      <c r="Q27" s="59" t="s">
        <v>103</v>
      </c>
      <c r="R27" s="59" t="s">
        <v>104</v>
      </c>
      <c r="S27" s="154">
        <v>1</v>
      </c>
      <c r="T27" s="155">
        <v>5000</v>
      </c>
      <c r="U27" s="154">
        <v>2</v>
      </c>
      <c r="V27" s="155" t="e">
        <f>#REF!</f>
        <v>#REF!</v>
      </c>
      <c r="W27" s="156">
        <v>3</v>
      </c>
      <c r="X27" s="157" t="e">
        <f>#REF!</f>
        <v>#REF!</v>
      </c>
      <c r="Y27" s="156">
        <v>4</v>
      </c>
      <c r="Z27" s="157" t="e">
        <f>#REF!</f>
        <v>#REF!</v>
      </c>
      <c r="AA27" s="159" t="e">
        <f>SUM(V27,T27)</f>
        <v>#REF!</v>
      </c>
    </row>
    <row r="28" spans="1:27" x14ac:dyDescent="0.2">
      <c r="AA28" s="168" t="e">
        <f>+AA27</f>
        <v>#REF!</v>
      </c>
    </row>
    <row r="30" spans="1:27" ht="15.75" x14ac:dyDescent="0.25">
      <c r="Z30" s="13" t="s">
        <v>13</v>
      </c>
      <c r="AA30" s="169" t="e">
        <f>+AA17+AA28</f>
        <v>#REF!</v>
      </c>
    </row>
  </sheetData>
  <mergeCells count="25">
    <mergeCell ref="E25:P25"/>
    <mergeCell ref="Q25:Q26"/>
    <mergeCell ref="R25:R26"/>
    <mergeCell ref="S25:AA25"/>
    <mergeCell ref="S11:AA11"/>
    <mergeCell ref="Q11:Q12"/>
    <mergeCell ref="E11:P11"/>
    <mergeCell ref="R11:R12"/>
    <mergeCell ref="C13:C15"/>
    <mergeCell ref="B13:B15"/>
    <mergeCell ref="A1:AA1"/>
    <mergeCell ref="A2:AA2"/>
    <mergeCell ref="A3:AA3"/>
    <mergeCell ref="A5:B5"/>
    <mergeCell ref="C5:Q5"/>
    <mergeCell ref="C10:D10"/>
    <mergeCell ref="A11:A12"/>
    <mergeCell ref="C11:C12"/>
    <mergeCell ref="B11:B12"/>
    <mergeCell ref="D11:D12"/>
    <mergeCell ref="C24:D24"/>
    <mergeCell ref="A25:A26"/>
    <mergeCell ref="B25:B26"/>
    <mergeCell ref="C25:C26"/>
    <mergeCell ref="D25:D26"/>
  </mergeCells>
  <phoneticPr fontId="0" type="noConversion"/>
  <printOptions horizontalCentered="1" verticalCentered="1"/>
  <pageMargins left="0.5" right="0.5" top="0.5" bottom="0.5" header="0.3" footer="0.3"/>
  <pageSetup scale="5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A27"/>
  <sheetViews>
    <sheetView zoomScale="90" zoomScaleNormal="90" workbookViewId="0">
      <selection sqref="A1:AA15"/>
    </sheetView>
  </sheetViews>
  <sheetFormatPr baseColWidth="10" defaultRowHeight="12.75" x14ac:dyDescent="0.2"/>
  <cols>
    <col min="2" max="2" width="24.42578125" bestFit="1" customWidth="1"/>
    <col min="3" max="3" width="19.42578125" customWidth="1"/>
    <col min="4" max="4" width="15.28515625" customWidth="1"/>
    <col min="5" max="6" width="2.140625" bestFit="1" customWidth="1"/>
    <col min="7" max="7" width="2.5703125" bestFit="1" customWidth="1"/>
    <col min="8" max="8" width="2.28515625" bestFit="1" customWidth="1"/>
    <col min="9" max="9" width="2.5703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</cols>
  <sheetData>
    <row r="1" spans="1:27" ht="18" x14ac:dyDescent="0.2">
      <c r="A1" s="195" t="s">
        <v>18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ht="15.75" x14ac:dyDescent="0.2">
      <c r="A2" s="177" t="s">
        <v>125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7" ht="15.75" x14ac:dyDescent="0.2">
      <c r="A3" s="176" t="s">
        <v>23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7" ht="15.7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x14ac:dyDescent="0.2">
      <c r="A5" s="176"/>
      <c r="B5" s="176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35" t="s">
        <v>55</v>
      </c>
      <c r="B6" s="3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T6" s="29"/>
      <c r="U6" s="29"/>
      <c r="V6" s="29"/>
      <c r="W6" s="29"/>
      <c r="X6" s="29"/>
      <c r="Y6" s="29"/>
      <c r="Z6" s="29"/>
      <c r="AA6" s="29"/>
    </row>
    <row r="7" spans="1:27" x14ac:dyDescent="0.2">
      <c r="A7" s="35" t="s">
        <v>59</v>
      </c>
      <c r="B7" s="3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9"/>
      <c r="T7" s="29"/>
      <c r="U7" s="29"/>
      <c r="V7" s="29"/>
      <c r="W7" s="29"/>
      <c r="X7" s="29"/>
      <c r="Y7" s="29"/>
      <c r="Z7" s="29"/>
      <c r="AA7" s="29"/>
    </row>
    <row r="8" spans="1:27" x14ac:dyDescent="0.2">
      <c r="A8" s="35" t="s">
        <v>60</v>
      </c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</row>
    <row r="9" spans="1:27" x14ac:dyDescent="0.2">
      <c r="A9" s="35" t="s">
        <v>133</v>
      </c>
      <c r="B9" s="3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13.5" thickBot="1" x14ac:dyDescent="0.25">
      <c r="A10" s="26"/>
      <c r="B10" s="26"/>
      <c r="C10" s="222"/>
      <c r="D10" s="222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9"/>
      <c r="T10" s="29"/>
      <c r="U10" s="29"/>
      <c r="V10" s="29"/>
      <c r="W10" s="29"/>
      <c r="X10" s="29"/>
      <c r="Y10" s="29"/>
      <c r="Z10" s="29"/>
      <c r="AA10" s="29"/>
    </row>
    <row r="11" spans="1:27" x14ac:dyDescent="0.2">
      <c r="A11" s="201" t="s">
        <v>14</v>
      </c>
      <c r="B11" s="197" t="s">
        <v>111</v>
      </c>
      <c r="C11" s="203" t="s">
        <v>19</v>
      </c>
      <c r="D11" s="191" t="s">
        <v>0</v>
      </c>
      <c r="E11" s="197" t="s">
        <v>16</v>
      </c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3" t="s">
        <v>10</v>
      </c>
      <c r="R11" s="193" t="s">
        <v>11</v>
      </c>
      <c r="S11" s="198" t="s">
        <v>12</v>
      </c>
      <c r="T11" s="198"/>
      <c r="U11" s="198"/>
      <c r="V11" s="198"/>
      <c r="W11" s="199"/>
      <c r="X11" s="199"/>
      <c r="Y11" s="199"/>
      <c r="Z11" s="199"/>
      <c r="AA11" s="200"/>
    </row>
    <row r="12" spans="1:27" ht="13.5" thickBot="1" x14ac:dyDescent="0.25">
      <c r="A12" s="202"/>
      <c r="B12" s="179"/>
      <c r="C12" s="204"/>
      <c r="D12" s="192"/>
      <c r="E12" s="34" t="s">
        <v>1</v>
      </c>
      <c r="F12" s="34" t="s">
        <v>2</v>
      </c>
      <c r="G12" s="34" t="s">
        <v>3</v>
      </c>
      <c r="H12" s="34" t="s">
        <v>4</v>
      </c>
      <c r="I12" s="34" t="s">
        <v>3</v>
      </c>
      <c r="J12" s="34" t="s">
        <v>5</v>
      </c>
      <c r="K12" s="34" t="s">
        <v>5</v>
      </c>
      <c r="L12" s="34" t="s">
        <v>4</v>
      </c>
      <c r="M12" s="34" t="s">
        <v>6</v>
      </c>
      <c r="N12" s="34" t="s">
        <v>7</v>
      </c>
      <c r="O12" s="34" t="s">
        <v>8</v>
      </c>
      <c r="P12" s="34" t="s">
        <v>9</v>
      </c>
      <c r="Q12" s="194"/>
      <c r="R12" s="194"/>
      <c r="S12" s="48" t="s">
        <v>20</v>
      </c>
      <c r="T12" s="48" t="s">
        <v>17</v>
      </c>
      <c r="U12" s="48" t="s">
        <v>20</v>
      </c>
      <c r="V12" s="48" t="s">
        <v>17</v>
      </c>
      <c r="W12" s="82" t="s">
        <v>20</v>
      </c>
      <c r="X12" s="82" t="s">
        <v>17</v>
      </c>
      <c r="Y12" s="82" t="s">
        <v>20</v>
      </c>
      <c r="Z12" s="82" t="s">
        <v>17</v>
      </c>
      <c r="AA12" s="37" t="s">
        <v>13</v>
      </c>
    </row>
    <row r="13" spans="1:27" ht="108.75" customHeight="1" x14ac:dyDescent="0.2">
      <c r="A13" s="160" t="s">
        <v>35</v>
      </c>
      <c r="B13" s="123" t="s">
        <v>164</v>
      </c>
      <c r="C13" s="160" t="s">
        <v>134</v>
      </c>
      <c r="D13" s="16" t="s">
        <v>105</v>
      </c>
      <c r="E13" s="71"/>
      <c r="F13" s="71"/>
      <c r="G13" s="55" t="s">
        <v>25</v>
      </c>
      <c r="H13" s="55" t="s">
        <v>25</v>
      </c>
      <c r="I13" s="55" t="s">
        <v>25</v>
      </c>
      <c r="J13" s="55" t="s">
        <v>25</v>
      </c>
      <c r="K13" s="71"/>
      <c r="L13" s="71"/>
      <c r="M13" s="71"/>
      <c r="N13" s="71"/>
      <c r="O13" s="71"/>
      <c r="P13" s="71"/>
      <c r="Q13" s="16" t="s">
        <v>106</v>
      </c>
      <c r="R13" s="16" t="s">
        <v>107</v>
      </c>
      <c r="S13" s="71">
        <v>1</v>
      </c>
      <c r="T13" s="71">
        <v>1500</v>
      </c>
      <c r="U13" s="71">
        <v>2</v>
      </c>
      <c r="V13" s="71">
        <v>500</v>
      </c>
      <c r="W13" s="71">
        <v>3</v>
      </c>
      <c r="X13" s="71">
        <v>1250</v>
      </c>
      <c r="Y13" s="71">
        <v>4</v>
      </c>
      <c r="Z13" s="71">
        <v>0</v>
      </c>
      <c r="AA13" s="161">
        <f>+T13+V13+X13</f>
        <v>3250</v>
      </c>
    </row>
    <row r="14" spans="1:27" ht="192.75" customHeight="1" x14ac:dyDescent="0.2">
      <c r="A14" s="160" t="s">
        <v>166</v>
      </c>
      <c r="B14" s="123" t="s">
        <v>165</v>
      </c>
      <c r="C14" s="160" t="s">
        <v>163</v>
      </c>
      <c r="D14" s="123" t="s">
        <v>162</v>
      </c>
      <c r="E14" s="71"/>
      <c r="F14" s="71"/>
      <c r="G14" s="71"/>
      <c r="H14" s="71"/>
      <c r="I14" s="55"/>
      <c r="J14" s="55" t="s">
        <v>25</v>
      </c>
      <c r="K14" s="55" t="s">
        <v>25</v>
      </c>
      <c r="L14" s="55" t="s">
        <v>25</v>
      </c>
      <c r="M14" s="55" t="s">
        <v>25</v>
      </c>
      <c r="N14" s="55" t="s">
        <v>25</v>
      </c>
      <c r="O14" s="55" t="s">
        <v>25</v>
      </c>
      <c r="P14" s="71"/>
      <c r="Q14" s="16" t="s">
        <v>108</v>
      </c>
      <c r="R14" s="16" t="s">
        <v>109</v>
      </c>
      <c r="S14" s="71">
        <v>1</v>
      </c>
      <c r="T14" s="71">
        <v>1000</v>
      </c>
      <c r="U14" s="71">
        <v>2</v>
      </c>
      <c r="V14" s="162">
        <v>100000</v>
      </c>
      <c r="W14" s="71">
        <v>3</v>
      </c>
      <c r="X14" s="71">
        <v>10000</v>
      </c>
      <c r="Y14" s="71">
        <v>4</v>
      </c>
      <c r="Z14" s="71">
        <v>0</v>
      </c>
      <c r="AA14" s="162">
        <f>+T14+V14+X14</f>
        <v>111000</v>
      </c>
    </row>
    <row r="15" spans="1:27" ht="18" x14ac:dyDescent="0.25">
      <c r="Z15" s="29" t="s">
        <v>13</v>
      </c>
      <c r="AA15" s="170">
        <f>+AA13+AA14</f>
        <v>114250</v>
      </c>
    </row>
    <row r="27" spans="5:5" x14ac:dyDescent="0.2">
      <c r="E27" t="s">
        <v>31</v>
      </c>
    </row>
  </sheetData>
  <mergeCells count="13">
    <mergeCell ref="D11:D12"/>
    <mergeCell ref="Q11:Q12"/>
    <mergeCell ref="A1:AA1"/>
    <mergeCell ref="A2:AA2"/>
    <mergeCell ref="A3:AA3"/>
    <mergeCell ref="A5:B5"/>
    <mergeCell ref="C10:D10"/>
    <mergeCell ref="R11:R12"/>
    <mergeCell ref="S11:AA11"/>
    <mergeCell ref="E11:P11"/>
    <mergeCell ref="A11:A12"/>
    <mergeCell ref="B11:B12"/>
    <mergeCell ref="C11:C12"/>
  </mergeCells>
  <pageMargins left="0.5" right="0.5" top="0.75" bottom="0.75" header="0.3" footer="0.3"/>
  <pageSetup scale="57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29"/>
  <sheetViews>
    <sheetView zoomScale="140" zoomScaleNormal="140" workbookViewId="0">
      <selection activeCell="E14" sqref="E14"/>
    </sheetView>
  </sheetViews>
  <sheetFormatPr baseColWidth="10" defaultRowHeight="12.75" x14ac:dyDescent="0.2"/>
  <cols>
    <col min="1" max="1" width="32" bestFit="1" customWidth="1"/>
    <col min="2" max="2" width="14.7109375" customWidth="1"/>
    <col min="3" max="3" width="14.7109375" bestFit="1" customWidth="1"/>
    <col min="4" max="4" width="15.7109375" bestFit="1" customWidth="1"/>
    <col min="5" max="5" width="15.28515625" bestFit="1" customWidth="1"/>
    <col min="6" max="6" width="13" customWidth="1"/>
  </cols>
  <sheetData>
    <row r="1" spans="1:10" x14ac:dyDescent="0.2">
      <c r="A1" s="225" t="s">
        <v>171</v>
      </c>
      <c r="B1" s="225"/>
      <c r="C1" s="225"/>
      <c r="D1" s="225"/>
      <c r="E1" s="225"/>
      <c r="F1" s="225"/>
      <c r="G1" s="225"/>
      <c r="H1" s="225"/>
      <c r="I1" s="225"/>
      <c r="J1" s="225"/>
    </row>
    <row r="3" spans="1:10" x14ac:dyDescent="0.2">
      <c r="A3" s="226" t="s">
        <v>23</v>
      </c>
      <c r="B3" s="226"/>
      <c r="C3" s="226"/>
      <c r="D3" s="226"/>
      <c r="E3" s="226"/>
      <c r="F3" s="226"/>
      <c r="G3" s="226"/>
      <c r="H3" s="226"/>
      <c r="I3" s="226"/>
      <c r="J3" s="226"/>
    </row>
    <row r="5" spans="1:10" ht="12.75" customHeight="1" x14ac:dyDescent="0.2">
      <c r="A5" s="224" t="s">
        <v>69</v>
      </c>
      <c r="B5" s="93" t="s">
        <v>22</v>
      </c>
      <c r="C5" s="94" t="s">
        <v>76</v>
      </c>
      <c r="D5" s="94" t="s">
        <v>64</v>
      </c>
      <c r="E5" s="94" t="s">
        <v>77</v>
      </c>
      <c r="F5" s="95" t="s">
        <v>13</v>
      </c>
    </row>
    <row r="6" spans="1:10" x14ac:dyDescent="0.2">
      <c r="A6" s="224"/>
      <c r="B6" s="95" t="s">
        <v>68</v>
      </c>
      <c r="C6" s="95" t="s">
        <v>68</v>
      </c>
      <c r="D6" s="95" t="s">
        <v>68</v>
      </c>
      <c r="E6" s="95" t="s">
        <v>68</v>
      </c>
      <c r="F6" s="95" t="s">
        <v>68</v>
      </c>
    </row>
    <row r="7" spans="1:10" x14ac:dyDescent="0.2">
      <c r="A7" s="40" t="s">
        <v>70</v>
      </c>
      <c r="B7" s="76">
        <v>19700</v>
      </c>
      <c r="C7" s="76">
        <v>106600</v>
      </c>
      <c r="D7" s="76">
        <v>3000</v>
      </c>
      <c r="E7" s="76">
        <v>0</v>
      </c>
      <c r="F7" s="76">
        <f t="shared" ref="F7:F12" si="0">+B7+C7+D7+E7</f>
        <v>129300</v>
      </c>
    </row>
    <row r="8" spans="1:10" x14ac:dyDescent="0.2">
      <c r="A8" s="40" t="s">
        <v>71</v>
      </c>
      <c r="B8" s="76">
        <v>3900</v>
      </c>
      <c r="C8" s="167">
        <v>300</v>
      </c>
      <c r="D8" s="76">
        <v>1300</v>
      </c>
      <c r="E8" s="76">
        <v>0</v>
      </c>
      <c r="F8" s="76">
        <f t="shared" si="0"/>
        <v>5500</v>
      </c>
    </row>
    <row r="9" spans="1:10" x14ac:dyDescent="0.2">
      <c r="A9" s="40" t="s">
        <v>72</v>
      </c>
      <c r="B9" s="76">
        <v>22500</v>
      </c>
      <c r="C9" s="166">
        <v>2300</v>
      </c>
      <c r="D9" s="76">
        <v>172900</v>
      </c>
      <c r="E9" s="76">
        <v>125000</v>
      </c>
      <c r="F9" s="76">
        <f t="shared" si="0"/>
        <v>322700</v>
      </c>
    </row>
    <row r="10" spans="1:10" x14ac:dyDescent="0.2">
      <c r="A10" s="40" t="s">
        <v>73</v>
      </c>
      <c r="B10" s="76">
        <v>0</v>
      </c>
      <c r="C10" s="76">
        <v>0</v>
      </c>
      <c r="D10" s="76">
        <v>0</v>
      </c>
      <c r="E10" s="76">
        <v>0</v>
      </c>
      <c r="F10" s="76">
        <f t="shared" si="0"/>
        <v>0</v>
      </c>
    </row>
    <row r="11" spans="1:10" x14ac:dyDescent="0.2">
      <c r="A11" s="40" t="s">
        <v>74</v>
      </c>
      <c r="B11" s="76">
        <v>2700</v>
      </c>
      <c r="C11" s="76">
        <v>500</v>
      </c>
      <c r="D11" s="76">
        <v>9550</v>
      </c>
      <c r="E11" s="76">
        <v>0</v>
      </c>
      <c r="F11" s="76">
        <f t="shared" si="0"/>
        <v>12750</v>
      </c>
    </row>
    <row r="12" spans="1:10" x14ac:dyDescent="0.2">
      <c r="A12" s="40" t="s">
        <v>75</v>
      </c>
      <c r="B12" s="76">
        <v>101500</v>
      </c>
      <c r="C12" s="76">
        <v>10250</v>
      </c>
      <c r="D12" s="76">
        <v>2500</v>
      </c>
      <c r="E12" s="76">
        <v>0</v>
      </c>
      <c r="F12" s="76">
        <f t="shared" si="0"/>
        <v>114250</v>
      </c>
    </row>
    <row r="13" spans="1:10" x14ac:dyDescent="0.2">
      <c r="A13" s="40" t="s">
        <v>24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</row>
    <row r="14" spans="1:10" x14ac:dyDescent="0.2">
      <c r="A14" s="80" t="s">
        <v>78</v>
      </c>
      <c r="B14" s="77">
        <f>SUM(B7:B13)</f>
        <v>150300</v>
      </c>
      <c r="C14" s="77">
        <f t="shared" ref="C14:F14" si="1">SUM(C7:C13)</f>
        <v>119950</v>
      </c>
      <c r="D14" s="77">
        <f t="shared" si="1"/>
        <v>189250</v>
      </c>
      <c r="E14" s="77">
        <f t="shared" si="1"/>
        <v>125000</v>
      </c>
      <c r="F14" s="77">
        <f t="shared" si="1"/>
        <v>584500</v>
      </c>
    </row>
    <row r="18" spans="1:6" x14ac:dyDescent="0.2">
      <c r="A18" s="102" t="s">
        <v>79</v>
      </c>
      <c r="B18" s="102" t="s">
        <v>65</v>
      </c>
    </row>
    <row r="19" spans="1:6" x14ac:dyDescent="0.2">
      <c r="A19" s="124" t="s">
        <v>64</v>
      </c>
      <c r="B19" s="39">
        <v>1</v>
      </c>
    </row>
    <row r="20" spans="1:6" x14ac:dyDescent="0.2">
      <c r="A20" s="124" t="s">
        <v>22</v>
      </c>
      <c r="B20" s="39">
        <v>2</v>
      </c>
      <c r="F20" s="13" t="s">
        <v>31</v>
      </c>
    </row>
    <row r="21" spans="1:6" x14ac:dyDescent="0.2">
      <c r="A21" s="124" t="s">
        <v>63</v>
      </c>
      <c r="B21" s="39">
        <v>3</v>
      </c>
    </row>
    <row r="22" spans="1:6" x14ac:dyDescent="0.2">
      <c r="A22" s="124" t="s">
        <v>167</v>
      </c>
      <c r="B22" s="39">
        <v>4</v>
      </c>
    </row>
    <row r="23" spans="1:6" x14ac:dyDescent="0.2">
      <c r="A23" s="124" t="s">
        <v>168</v>
      </c>
      <c r="B23" s="39">
        <v>5</v>
      </c>
    </row>
    <row r="24" spans="1:6" x14ac:dyDescent="0.2">
      <c r="A24" s="171"/>
      <c r="B24" s="172"/>
    </row>
    <row r="25" spans="1:6" x14ac:dyDescent="0.2">
      <c r="A25" s="173"/>
      <c r="B25" s="2"/>
      <c r="C25" s="2"/>
    </row>
    <row r="26" spans="1:6" x14ac:dyDescent="0.2">
      <c r="A26" s="173"/>
      <c r="B26" s="2"/>
      <c r="C26" s="2"/>
    </row>
    <row r="27" spans="1:6" x14ac:dyDescent="0.2">
      <c r="A27" s="173"/>
      <c r="B27" s="2"/>
      <c r="C27" s="2"/>
    </row>
    <row r="28" spans="1:6" x14ac:dyDescent="0.2">
      <c r="A28" s="173"/>
      <c r="B28" s="2"/>
      <c r="C28" s="2"/>
    </row>
    <row r="29" spans="1:6" x14ac:dyDescent="0.2">
      <c r="A29" s="2"/>
      <c r="B29" s="2"/>
      <c r="C29" s="2"/>
    </row>
  </sheetData>
  <mergeCells count="3">
    <mergeCell ref="A5:A6"/>
    <mergeCell ref="A1:J1"/>
    <mergeCell ref="A3:J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Protección y Vigilancia</vt:lpstr>
      <vt:lpstr>Conservacion de Recursos Natura</vt:lpstr>
      <vt:lpstr>Administración</vt:lpstr>
      <vt:lpstr>Uso Publico</vt:lpstr>
      <vt:lpstr>Desarrollo Economico</vt:lpstr>
      <vt:lpstr>Presupuesto Ideal</vt:lpstr>
      <vt:lpstr>'Uso Publico'!Área_de_impresión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PRO-GEF4</cp:lastModifiedBy>
  <cp:lastPrinted>2018-09-20T23:19:52Z</cp:lastPrinted>
  <dcterms:created xsi:type="dcterms:W3CDTF">2001-01-15T17:49:33Z</dcterms:created>
  <dcterms:modified xsi:type="dcterms:W3CDTF">2018-09-20T23:30:58Z</dcterms:modified>
</cp:coreProperties>
</file>