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5" yWindow="-45" windowWidth="15405" windowHeight="8100" tabRatio="786"/>
  </bookViews>
  <sheets>
    <sheet name="Proteccion y control" sheetId="1" r:id="rId1"/>
    <sheet name="Manejo de Recursos" sheetId="13" r:id="rId2"/>
    <sheet name="Uso Público" sheetId="14" r:id="rId3"/>
    <sheet name="Administracion" sheetId="17" r:id="rId4"/>
    <sheet name="Ordenamiento Territorial" sheetId="18" r:id="rId5"/>
    <sheet name="Presupuesto 2019" sheetId="15" r:id="rId6"/>
    <sheet name="RESUMEN PRESUPUESTO 2018" sheetId="16" r:id="rId7"/>
  </sheets>
  <calcPr calcId="144525"/>
</workbook>
</file>

<file path=xl/calcChain.xml><?xml version="1.0" encoding="utf-8"?>
<calcChain xmlns="http://schemas.openxmlformats.org/spreadsheetml/2006/main">
  <c r="B8" i="16" l="1"/>
  <c r="J107" i="15"/>
  <c r="J104" i="15" s="1"/>
  <c r="H105" i="15"/>
  <c r="H104" i="15" s="1"/>
  <c r="B9" i="16"/>
  <c r="B7" i="16"/>
  <c r="E76" i="15"/>
  <c r="E75" i="15" s="1"/>
  <c r="F76" i="15"/>
  <c r="F75" i="15"/>
  <c r="G61" i="15"/>
  <c r="H45" i="15"/>
  <c r="J45" i="15"/>
  <c r="J47" i="15"/>
  <c r="H47" i="15"/>
  <c r="W19" i="1"/>
  <c r="W15" i="1"/>
  <c r="W13" i="1"/>
  <c r="W14" i="1"/>
  <c r="G14" i="15"/>
  <c r="J103" i="15"/>
  <c r="H107" i="15"/>
  <c r="H106" i="15"/>
  <c r="J106" i="15" s="1"/>
  <c r="J105" i="15" s="1"/>
  <c r="I105" i="15"/>
  <c r="G105" i="15"/>
  <c r="I104" i="15"/>
  <c r="G104" i="15"/>
  <c r="I103" i="15"/>
  <c r="H103" i="15"/>
  <c r="H101" i="15" s="1"/>
  <c r="G103" i="15"/>
  <c r="I101" i="15"/>
  <c r="G101" i="15"/>
  <c r="H90" i="15"/>
  <c r="G45" i="15"/>
  <c r="H95" i="15"/>
  <c r="J95" i="15" s="1"/>
  <c r="G94" i="15"/>
  <c r="J94" i="15" s="1"/>
  <c r="I93" i="15"/>
  <c r="G93" i="15"/>
  <c r="H92" i="15"/>
  <c r="J92" i="15" s="1"/>
  <c r="I91" i="15"/>
  <c r="J90" i="15"/>
  <c r="I89" i="15"/>
  <c r="I88" i="15" s="1"/>
  <c r="I87" i="15" s="1"/>
  <c r="I85" i="15" s="1"/>
  <c r="H89" i="15"/>
  <c r="H88" i="15" s="1"/>
  <c r="G89" i="15"/>
  <c r="G88" i="15" s="1"/>
  <c r="J101" i="15" l="1"/>
  <c r="H91" i="15"/>
  <c r="G91" i="15"/>
  <c r="G87" i="15" s="1"/>
  <c r="G85" i="15" s="1"/>
  <c r="J89" i="15"/>
  <c r="J88" i="15" s="1"/>
  <c r="J93" i="15"/>
  <c r="H93" i="15"/>
  <c r="J91" i="15"/>
  <c r="H70" i="15"/>
  <c r="J70" i="15" s="1"/>
  <c r="G69" i="15"/>
  <c r="J69" i="15" s="1"/>
  <c r="H68" i="15"/>
  <c r="J68" i="15" s="1"/>
  <c r="G67" i="15"/>
  <c r="J67" i="15" s="1"/>
  <c r="I66" i="15"/>
  <c r="G66" i="15"/>
  <c r="H52" i="15"/>
  <c r="I51" i="15"/>
  <c r="G51" i="15"/>
  <c r="D49" i="15"/>
  <c r="G26" i="15"/>
  <c r="J26" i="15" s="1"/>
  <c r="G25" i="15"/>
  <c r="J25" i="15" s="1"/>
  <c r="H24" i="15"/>
  <c r="J24" i="15" s="1"/>
  <c r="I23" i="15"/>
  <c r="H15" i="15"/>
  <c r="J15" i="15" s="1"/>
  <c r="I14" i="15"/>
  <c r="G20" i="15"/>
  <c r="J20" i="15" s="1"/>
  <c r="W11" i="18"/>
  <c r="W12" i="18" s="1"/>
  <c r="W12" i="17"/>
  <c r="W13" i="17"/>
  <c r="W11" i="17"/>
  <c r="W16" i="1"/>
  <c r="H23" i="15" l="1"/>
  <c r="H87" i="15"/>
  <c r="H85" i="15" s="1"/>
  <c r="J87" i="15"/>
  <c r="J85" i="15" s="1"/>
  <c r="J66" i="15"/>
  <c r="H66" i="15"/>
  <c r="G23" i="15"/>
  <c r="J52" i="15"/>
  <c r="J51" i="15" s="1"/>
  <c r="H51" i="15"/>
  <c r="J23" i="15"/>
  <c r="H14" i="15"/>
  <c r="J14" i="15"/>
  <c r="W14" i="17"/>
  <c r="W14" i="14"/>
  <c r="W13" i="14"/>
  <c r="W25" i="14"/>
  <c r="W14" i="13"/>
  <c r="W15" i="13"/>
  <c r="W13" i="13"/>
  <c r="W17" i="1"/>
  <c r="W18" i="1"/>
  <c r="H79" i="15"/>
  <c r="J79" i="15" s="1"/>
  <c r="H80" i="15"/>
  <c r="J80" i="15" s="1"/>
  <c r="I61" i="15"/>
  <c r="I60" i="15" s="1"/>
  <c r="H65" i="15"/>
  <c r="J65" i="15" s="1"/>
  <c r="G64" i="15"/>
  <c r="J64" i="15" s="1"/>
  <c r="H63" i="15"/>
  <c r="J63" i="15" s="1"/>
  <c r="G62" i="15"/>
  <c r="G60" i="15" s="1"/>
  <c r="I48" i="15"/>
  <c r="G48" i="15"/>
  <c r="G44" i="15" s="1"/>
  <c r="H49" i="15"/>
  <c r="J49" i="15" s="1"/>
  <c r="H50" i="15"/>
  <c r="J50" i="15" s="1"/>
  <c r="H46" i="15"/>
  <c r="J46" i="15" s="1"/>
  <c r="I34" i="15"/>
  <c r="I33" i="15" s="1"/>
  <c r="G36" i="15"/>
  <c r="G34" i="15" s="1"/>
  <c r="G33" i="15" s="1"/>
  <c r="H35" i="15"/>
  <c r="H34" i="15" s="1"/>
  <c r="H33" i="15" s="1"/>
  <c r="G31" i="15"/>
  <c r="J31" i="15" s="1"/>
  <c r="G19" i="15"/>
  <c r="J19" i="15" s="1"/>
  <c r="H18" i="15"/>
  <c r="J18" i="15" s="1"/>
  <c r="G12" i="15"/>
  <c r="J12" i="15" s="1"/>
  <c r="G11" i="15"/>
  <c r="J11" i="15" s="1"/>
  <c r="H13" i="15"/>
  <c r="H9" i="15" s="1"/>
  <c r="H78" i="15"/>
  <c r="I77" i="15"/>
  <c r="J62" i="15"/>
  <c r="G30" i="15"/>
  <c r="J30" i="15" s="1"/>
  <c r="H29" i="15"/>
  <c r="J29" i="15" s="1"/>
  <c r="I28" i="15"/>
  <c r="I22" i="15" s="1"/>
  <c r="I17" i="15"/>
  <c r="G10" i="15"/>
  <c r="J10" i="15" s="1"/>
  <c r="I9" i="15"/>
  <c r="I8" i="15" s="1"/>
  <c r="J35" i="15"/>
  <c r="I45" i="15"/>
  <c r="I44" i="15" s="1"/>
  <c r="J78" i="15" l="1"/>
  <c r="H76" i="15"/>
  <c r="J77" i="15"/>
  <c r="J76" i="15" s="1"/>
  <c r="J75" i="15" s="1"/>
  <c r="H17" i="15"/>
  <c r="G9" i="15"/>
  <c r="J36" i="15"/>
  <c r="J34" i="15" s="1"/>
  <c r="J33" i="15" s="1"/>
  <c r="H48" i="15"/>
  <c r="G28" i="15"/>
  <c r="G22" i="15" s="1"/>
  <c r="G43" i="15"/>
  <c r="G76" i="15"/>
  <c r="G75" i="15" s="1"/>
  <c r="I43" i="15"/>
  <c r="H28" i="15"/>
  <c r="H22" i="15" s="1"/>
  <c r="H77" i="15"/>
  <c r="H75" i="15" s="1"/>
  <c r="J13" i="15"/>
  <c r="J9" i="15" s="1"/>
  <c r="H61" i="15"/>
  <c r="H60" i="15" s="1"/>
  <c r="G59" i="15"/>
  <c r="I59" i="15"/>
  <c r="J28" i="15"/>
  <c r="J22" i="15" s="1"/>
  <c r="I7" i="15"/>
  <c r="H8" i="15"/>
  <c r="J48" i="15"/>
  <c r="J61" i="15"/>
  <c r="J60" i="15" s="1"/>
  <c r="I76" i="15"/>
  <c r="I75" i="15" s="1"/>
  <c r="G17" i="15"/>
  <c r="J17" i="15"/>
  <c r="W26" i="14"/>
  <c r="W15" i="14"/>
  <c r="W16" i="13"/>
  <c r="B6" i="16" s="1"/>
  <c r="B5" i="16"/>
  <c r="J44" i="15" l="1"/>
  <c r="J43" i="15" s="1"/>
  <c r="J42" i="15" s="1"/>
  <c r="G8" i="15"/>
  <c r="G7" i="15" s="1"/>
  <c r="G6" i="15" s="1"/>
  <c r="H44" i="15"/>
  <c r="H43" i="15" s="1"/>
  <c r="J8" i="15"/>
  <c r="J7" i="15" s="1"/>
  <c r="J6" i="15" s="1"/>
  <c r="H7" i="15"/>
  <c r="H6" i="15" s="1"/>
  <c r="H59" i="15"/>
  <c r="H57" i="15" s="1"/>
  <c r="J59" i="15"/>
  <c r="G57" i="15"/>
  <c r="G4" i="15" s="1"/>
  <c r="J57" i="15"/>
  <c r="I57" i="15"/>
  <c r="I6" i="15"/>
  <c r="B10" i="16"/>
  <c r="H4" i="15" l="1"/>
  <c r="I4" i="15"/>
  <c r="J4" i="15" s="1"/>
</calcChain>
</file>

<file path=xl/sharedStrings.xml><?xml version="1.0" encoding="utf-8"?>
<sst xmlns="http://schemas.openxmlformats.org/spreadsheetml/2006/main" count="500" uniqueCount="199">
  <si>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</si>
  <si>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</si>
  <si>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</si>
  <si>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</si>
  <si>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</si>
  <si>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</si>
  <si>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</si>
  <si>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</si>
  <si>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</si>
  <si>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</si>
  <si>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</si>
  <si>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</si>
  <si>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</si>
  <si>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</si>
  <si>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</si>
  <si>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</si>
  <si>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CONSEJO NACIONAL DE AREA PROTEGIDAS -CONAP-</t>
  </si>
  <si>
    <t>Meses</t>
  </si>
  <si>
    <t>Monto</t>
  </si>
  <si>
    <t>1.1.1</t>
  </si>
  <si>
    <t>1.1.2</t>
  </si>
  <si>
    <t>CONSEJO NACIONAL DE AREAS PROTEGIDAS -CONAP-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</si>
  <si>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</si>
  <si>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</si>
  <si>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</si>
  <si>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</si>
  <si>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</si>
  <si>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</si>
  <si>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1.1.3</t>
  </si>
  <si>
    <t>5. Resultado esperado: Conservar los recursos naturales del área a través de actividades de manejo y monitoreo con la participación de comunitarios.</t>
  </si>
  <si>
    <t>Área Protegida</t>
  </si>
  <si>
    <t>CONAP</t>
  </si>
  <si>
    <t>Uso Público</t>
  </si>
  <si>
    <t>Lista de participantes, fotografías e informes</t>
  </si>
  <si>
    <t>3. Programa: Protección y control</t>
  </si>
  <si>
    <t>Código de Donante</t>
  </si>
  <si>
    <t>1. Línea de acción: Conservación del área protegida y su biodiversidad.</t>
  </si>
  <si>
    <t>Conservación del Área Protegida y su Biodiversidad</t>
  </si>
  <si>
    <t>Que el Área Protegida pueda ser conocida en el ámbito local, regional y nacional</t>
  </si>
  <si>
    <t>2. Línea de acción: Conservación del área protegida y su biodiversidad</t>
  </si>
  <si>
    <t>RUBROS</t>
  </si>
  <si>
    <t>COSTO/ UNIDAD/Q.</t>
  </si>
  <si>
    <t>Respon-sable</t>
  </si>
  <si>
    <t>Reserva Natural Privada ¨Häk Yaxh Luúm"</t>
  </si>
  <si>
    <t>Escuelas cercanas al AP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</si>
  <si>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</si>
  <si>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Junta Directiva Awun Te, CONAP y autoridades locales</t>
  </si>
  <si>
    <t>Comunidades de Yalambojoch</t>
  </si>
  <si>
    <t>Fotografias y listados de personas que realizaron las rondas.</t>
  </si>
  <si>
    <t>Educación Ambiental</t>
  </si>
  <si>
    <t>Turismo Sostenible</t>
  </si>
  <si>
    <t>area protegida</t>
  </si>
  <si>
    <t>fotografias e informe de construcción</t>
  </si>
  <si>
    <t>RENGLON</t>
  </si>
  <si>
    <t>UNIDAD DE MEDIDA</t>
  </si>
  <si>
    <t>CANTIDAD</t>
  </si>
  <si>
    <t>CODIGO</t>
  </si>
  <si>
    <t>COMUNIDAD</t>
  </si>
  <si>
    <t>OTRAS INSTITUCIONES (Q)</t>
  </si>
  <si>
    <t>GRAN TOTAL</t>
  </si>
  <si>
    <t>PROGRAMA DE CONTROL Y VIGILANCIA</t>
  </si>
  <si>
    <t>TOTAL POR PROGRAMA</t>
  </si>
  <si>
    <t>SUB TOTAL AC=</t>
  </si>
  <si>
    <t>Jornales de Autoridades Locales</t>
  </si>
  <si>
    <t>Jornal</t>
  </si>
  <si>
    <t>Combustible</t>
  </si>
  <si>
    <t>km/galon</t>
  </si>
  <si>
    <t>Técnicos CONAP</t>
  </si>
  <si>
    <t>PROGRAMA DE MANEJO DE RECUROS</t>
  </si>
  <si>
    <t>Sub Programa Manejo Forestal</t>
  </si>
  <si>
    <t>jornal</t>
  </si>
  <si>
    <t>Alimentación</t>
  </si>
  <si>
    <t>PROGRAMA DE USO PUBLICO</t>
  </si>
  <si>
    <t>unidad</t>
  </si>
  <si>
    <t>Sub Programa de Turismo Sostenible</t>
  </si>
  <si>
    <t>Junta Directiva Awun Te, CONAP</t>
  </si>
  <si>
    <t>Informe de plan</t>
  </si>
  <si>
    <t>Tecnico de SIPECIF</t>
  </si>
  <si>
    <t>Técnico Forestal CONAP</t>
  </si>
  <si>
    <t>Junta Directiva</t>
  </si>
  <si>
    <t>Comunitarios de Yalambojoch</t>
  </si>
  <si>
    <t>Junta Directiva Awum Te</t>
  </si>
  <si>
    <t>Tecnico Forestal CONAP</t>
  </si>
  <si>
    <t>Junta Directiva Awun Té</t>
  </si>
  <si>
    <t>Junta Directiva Awun Te</t>
  </si>
  <si>
    <t>Objetivo 1.  Implementación de un Programa de Educación Ambiental No Formal a los pobladores de las comunidades de Influencia al Área Protegida</t>
  </si>
  <si>
    <t>Sub Programa Educación Ambiental</t>
  </si>
  <si>
    <t>Autoridad de Junta Directiva</t>
  </si>
  <si>
    <t>Objetivo 1.  Que el área protegida se conocido a nivel local y regional como un destino turistico</t>
  </si>
  <si>
    <t>Materiales</t>
  </si>
  <si>
    <t>equipo y herramientas</t>
  </si>
  <si>
    <t>Capacitar a comunitarios y Junta Directiva Awun te sobre control y prevencion de incendios forestales</t>
  </si>
  <si>
    <t>Resultado 1. Lograr realizar acciones puntuales para la prevencion y control de incendios forestales</t>
  </si>
  <si>
    <t>Alcalde Auxiliar, Junta Directiva Awun Te, asociados, guarda recursos de CONAP</t>
  </si>
  <si>
    <t>Asociados</t>
  </si>
  <si>
    <t>Tecnico de Gestion de Riesgos de CONAP y ONGs.</t>
  </si>
  <si>
    <t>Monitoreo de actividades ilicitas dentro del área</t>
  </si>
  <si>
    <t>Autoridades locales Guarda recursos (cocodes)</t>
  </si>
  <si>
    <t>Alcalde Auxiliar</t>
  </si>
  <si>
    <t>Realización y mantenimiento de rondas corta fuego en limites susceptibles a incendios forestales</t>
  </si>
  <si>
    <t>3. Sub programa: Manejo Forestal</t>
  </si>
  <si>
    <t>Resultado Esperado 2,018</t>
  </si>
  <si>
    <t>Lograr realizar el raleo de la plantacion de Ciprés que se tiene dentro del área para el mejoramiento y condiciones naturales del ecosistema presente en la Reserva Natural Privada</t>
  </si>
  <si>
    <t>Plan de Manejo Aprobado</t>
  </si>
  <si>
    <t>2. Programa: Manejo de Recursos Naturales</t>
  </si>
  <si>
    <t>PLAN OPERATIVO ANUAL  2018</t>
  </si>
  <si>
    <t>area Protegida</t>
  </si>
  <si>
    <t>Mantenimiento del vivero forestal</t>
  </si>
  <si>
    <t>Producir especies nativas forestales dentro del vivero de la comunidad.</t>
  </si>
  <si>
    <t>Junta Directiva y socios</t>
  </si>
  <si>
    <t>fotografias del vivero</t>
  </si>
  <si>
    <t>socios</t>
  </si>
  <si>
    <t>Talleres de capacitación sobre guarda recursos a la asociación de Awum Te</t>
  </si>
  <si>
    <t>Tecnico del SIGAP-Enlace Municipal</t>
  </si>
  <si>
    <t>Eventos sobre el día de la biodiversidad dirigida a los estudiantes de la comunidade de Yalambojoch</t>
  </si>
  <si>
    <t>CONAP, Asociación de Awun Te</t>
  </si>
  <si>
    <t>Mantenimiento de las instalaciones ecoturisticas que se encuentran dentro del área.</t>
  </si>
  <si>
    <t>MANEJO DE RECURSOS NATURALES</t>
  </si>
  <si>
    <t>Junta directiva y autoridades locales</t>
  </si>
  <si>
    <t>Junta directiva</t>
  </si>
  <si>
    <t>PRESUPUESTO DEL PLAN OPERATIVO ANUAL 2018</t>
  </si>
  <si>
    <t>Elaboracion de un plan de control y combate de incendios forestales para el area protegida</t>
  </si>
  <si>
    <t>PLAN OPERATIVO ANUAL 2019</t>
  </si>
  <si>
    <t>Elaborar un cronograma para recorridos de monitoreo de amemazas dentro del area</t>
  </si>
  <si>
    <t xml:space="preserve">Crear una brigada para el combate de incendios forestales </t>
  </si>
  <si>
    <t>Objetivo. Crear  un ambiente de seguridad para los recursos naturales presentes en el area protegida de esta forma asegurar la conservacion de la  diversidad biológica.</t>
  </si>
  <si>
    <t>Resultados 2. dejar  capacidad istalada en los integrantes de la   Junta Directiva y sus asociados atraves de  capacitaciones  sobre prevención y control de incendios forestales formanda una brigada contra incendios forestales</t>
  </si>
  <si>
    <t xml:space="preserve">Resultadao 3. Cuantificacion del area dañada por actividades antropicas ilicitas dentro del area </t>
  </si>
  <si>
    <t>Alcalde Auxiliar, Junta Directiva Awun Te, y asociados.</t>
  </si>
  <si>
    <t xml:space="preserve">Cronograma aprovado por la directiva de la asociacion </t>
  </si>
  <si>
    <t xml:space="preserve">Personal de la brigada, Fotografias </t>
  </si>
  <si>
    <t xml:space="preserve">fotos, listado de participantes, Diplomas de reconocimineto </t>
  </si>
  <si>
    <t>Nota de denuncia entregada a la entidad responsable (MP, CONAP, DIPRONA) Fotografias</t>
  </si>
  <si>
    <t>Contribuir a la conservacion de especies forestales nativas atraves de la produccion y comercializacion de estas epecies.</t>
  </si>
  <si>
    <t xml:space="preserve">Ejecutar las actividades plateadas en el plan de manjeo para raleo de la plantacion </t>
  </si>
  <si>
    <t>4. Resultado esperado: Brindarle el manejo forestal a la  plantación forestal del área protegida mejorando la calidad de los individuos de la plantacion.</t>
  </si>
  <si>
    <t>sensibilizar y concientizar a los  pobladores y visitantes al AP, sobre la importancia de los recursos naturales</t>
  </si>
  <si>
    <t xml:space="preserve">concientixar y sensibilizar al ente que admin istra el area protegida haciendo enfasis en la importancia de conservar el area e implementar actividades para su conservacion </t>
  </si>
  <si>
    <t>Sensibilizar a la poblacion  joven  sobre la importnacia de la conservación de la diversidad biologica.</t>
  </si>
  <si>
    <t>Resultado 1.1. mejorar la calidad areas turisticas dentro del area protegida</t>
  </si>
  <si>
    <t>4. Sub programas: Administracion</t>
  </si>
  <si>
    <t>5. Resultado esperado:Realizar los procesos administrativos del area protegida de una manera eficieente.</t>
  </si>
  <si>
    <t xml:space="preserve">Resultado 1. lograr tener un equipo con la ccapacidad istalada e insumisos basicos para la administracion del area protegida </t>
  </si>
  <si>
    <t xml:space="preserve">Oficina de la asociacion </t>
  </si>
  <si>
    <t xml:space="preserve">Taller sobre los procesos administrativos que se realizan dentro del area para la directiva entrante </t>
  </si>
  <si>
    <t>obtencion de equipo para el registro de las actividades que se llevarn acabo</t>
  </si>
  <si>
    <t>X</t>
  </si>
  <si>
    <t xml:space="preserve">Acta sobre el evento ejecutado </t>
  </si>
  <si>
    <t xml:space="preserve">inventraio de equipo </t>
  </si>
  <si>
    <t>3. Programa:Ordenamiento territorial</t>
  </si>
  <si>
    <t xml:space="preserve">4. Sub programas: tenecia de la tierrra </t>
  </si>
  <si>
    <t>5. Resultado esperado: Delimitar el area por monjones notables par evitar cobflicos de tierras.</t>
  </si>
  <si>
    <t>Objetivo.Colocaciond de monjone snotables en los limites del area protegida para definir los limites de forma clara y evitar conflictos de tierrras</t>
  </si>
  <si>
    <t>Resultado 1. Etablecimiento de cmonjones notables</t>
  </si>
  <si>
    <t xml:space="preserve">Construccion de monjones de cemento en las esquinas del area protegida </t>
  </si>
  <si>
    <t>Junta Directiva Awun Te, y asociados</t>
  </si>
  <si>
    <t>Objetivo. . Crear  un ambiente de seguridad para los recursos naturales presentes en el area protegida de esta forma asegurar la conservacion de la  diversidad biológica.</t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</si>
  <si>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. Lograr realizar acciones puntuales para la prevencion y control de incendios forestales</t>
    </r>
  </si>
  <si>
    <r>
      <rPr>
        <b/>
        <sz val="10"/>
        <rFont val="Arial"/>
        <family val="2"/>
      </rPr>
      <t>Actividad 1.1.</t>
    </r>
    <r>
      <rPr>
        <sz val="10"/>
        <rFont val="Arial"/>
        <family val="2"/>
      </rPr>
      <t xml:space="preserve"> Elaboracion de un plan de control y combate de incendios forestales para el area protegida</t>
    </r>
  </si>
  <si>
    <r>
      <t xml:space="preserve">Actividad 1.2. </t>
    </r>
    <r>
      <rPr>
        <sz val="10"/>
        <rFont val="Arial"/>
        <family val="2"/>
      </rPr>
      <t>Elaborar un cronograma para recorridos de monitoreo de amemazas dentro del area</t>
    </r>
  </si>
  <si>
    <t xml:space="preserve">Junta Directiva </t>
  </si>
  <si>
    <r>
      <t xml:space="preserve">Actividad 1.3. </t>
    </r>
    <r>
      <rPr>
        <sz val="10"/>
        <rFont val="Arial"/>
        <family val="2"/>
      </rPr>
      <t>Ejecutar la ronda corta fuego en el área de incentivos forestales</t>
    </r>
  </si>
  <si>
    <r>
      <t xml:space="preserve">Resultado 1.2. </t>
    </r>
    <r>
      <rPr>
        <sz val="10"/>
        <rFont val="Arial"/>
        <family val="2"/>
      </rPr>
      <t>dejar  capacidad istalada en los integrantes de la   Junta Directiva y sus asociados atraves de  capacitaciones  sobre prevención y control de incendios forestales formanda una brigada contra incendios forestales</t>
    </r>
  </si>
  <si>
    <r>
      <t xml:space="preserve">Actividad 1. </t>
    </r>
    <r>
      <rPr>
        <sz val="10"/>
        <rFont val="Arial"/>
        <family val="2"/>
      </rPr>
      <t>Crear una brigada para el combate de incendios forestales</t>
    </r>
  </si>
  <si>
    <r>
      <t xml:space="preserve">Actividad 2. </t>
    </r>
    <r>
      <rPr>
        <sz val="10"/>
        <rFont val="Arial"/>
        <family val="2"/>
      </rPr>
      <t>Capacitar a comunitarios y Junta Directiva Awun te sobre control y prevención de incendios forestales</t>
    </r>
  </si>
  <si>
    <r>
      <t xml:space="preserve">Resultado 1.3. </t>
    </r>
    <r>
      <rPr>
        <sz val="10"/>
        <rFont val="Arial"/>
        <family val="2"/>
      </rPr>
      <t>Cuantificacion del area dañada por actividades antropicas ilicitas dentro del Bosque</t>
    </r>
  </si>
  <si>
    <r>
      <t xml:space="preserve">Actividad 1. </t>
    </r>
    <r>
      <rPr>
        <sz val="10"/>
        <rFont val="Arial"/>
        <family val="2"/>
      </rPr>
      <t>Monitoreo de actividades ilicitas dentro del área</t>
    </r>
  </si>
  <si>
    <t>Resultado 1. Brindarle el manejo forestal a la  plantación forestal del área protegida mejorando la calidad de los individuos de la plantacion.</t>
  </si>
  <si>
    <t xml:space="preserve">Actividad 1.1. Ejecutar las actividades plateadas en el plan de manjeo para raleo de la plantacion </t>
  </si>
  <si>
    <t>Actividad 1.2. Producir especies nativas forestales dentro del vivero de la comunidad.</t>
  </si>
  <si>
    <t>viverista</t>
  </si>
  <si>
    <t>mensual</t>
  </si>
  <si>
    <t>Actividad 1.3. Mantenimiento del vivero forestal</t>
  </si>
  <si>
    <t xml:space="preserve">infraestructura </t>
  </si>
  <si>
    <t>Jornales</t>
  </si>
  <si>
    <t xml:space="preserve">Resultado 1.1. concientizar y sensibilizar al ente que admin istra el area protegida haciendo enfasis en la importancia de conservar el area e implementar actividades para su conservacion </t>
  </si>
  <si>
    <t>Actividades 1. Talleres de capacitación sobre guarda recursos a la asociación de Awum Te</t>
  </si>
  <si>
    <t>Actividades 2. Eventos sobre el día de la biodiversidad dirigida a los estudiantes de la comunidade de Yalambojoch</t>
  </si>
  <si>
    <t>Objetivo 1.  mejorar la calidad areas turisticas dentro del area protegid</t>
  </si>
  <si>
    <t>Resultado 1.1. L mejorar la calidad areas turisticas dentro del area protegid</t>
  </si>
  <si>
    <t>Acitividad 1.2. Mantenimiento de las instalaciones ecoturisticas que se encuentran dentro del área.</t>
  </si>
  <si>
    <t>PROGRAMA DE ADMINISTRACION</t>
  </si>
  <si>
    <t>Objetivo. Obetener un equipo competente en que ejecute la administracion de los recusros del area de una forma eficinete y eficaz.</t>
  </si>
  <si>
    <t>Objetivo 1.  Obetener un equipo competente en que ejecute la administracion de los recusros del area de una forma eficinete y eficaz.</t>
  </si>
  <si>
    <t>Resultado 1.1.  lograr tener un equipo con la ccapacidad istalada e insumisos basicos para la administracion del area protegida.</t>
  </si>
  <si>
    <t xml:space="preserve">Actividades 1. Taller sobre los procesos administrativos que se realizan dentro del area para la directiva entrante </t>
  </si>
  <si>
    <t>Actividades 2. obtencion de equipo para el registro de las actividades que se llevarn acabo</t>
  </si>
  <si>
    <t xml:space="preserve">consientizar a la directiva entrante sobre el regalmneto interno y externo propuesto por el CONAP del para el manejo del area </t>
  </si>
  <si>
    <t xml:space="preserve">Actividades 3. consientizar a la directiva entrante sobre el regalmneto interno y externo propuesto por el CONAP del para el manejo del area </t>
  </si>
  <si>
    <t>Objetivo 1.  Colocaciond de monjone snotables en los limites del area protegida para definir los limites de forma clara y evitar conflictos de tierrras</t>
  </si>
  <si>
    <t>Resultado 1.1. Establecimiento de monjones notables</t>
  </si>
  <si>
    <t xml:space="preserve">Actividades 1. TConstruccion de monjones de cemento en las esquinas del area protegida </t>
  </si>
  <si>
    <t xml:space="preserve">Cmonunitarios </t>
  </si>
  <si>
    <t xml:space="preserve">cxomunitarios </t>
  </si>
  <si>
    <t xml:space="preserve">jornal </t>
  </si>
  <si>
    <t>PROGRAMA DE ADMINIDTRACION</t>
  </si>
  <si>
    <t>PROGRAMA DE OTRDENAMIENTO TERRITORIAL</t>
  </si>
  <si>
    <t>PROGRAMA DE ORDENAMIENTO TERRITORIAL</t>
  </si>
  <si>
    <t>PRESUPUESTO DEL PLAN OPERATIVO ANUAL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</si>
</sst>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Q-100A]#,##0.00"/>
    <numFmt numFmtId="165" formatCode="&quot;Q&quot;#,##0.00"/>
  </numFmts>
  <fonts count="3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0070C0"/>
      <name val="Arial"/>
      <family val="2"/>
    </font>
    <font>
      <sz val="9"/>
      <color rgb="FF0070C0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-0.499984740745262"/>
      <name val="Arial"/>
      <family val="2"/>
    </font>
    <font>
      <b/>
      <sz val="12"/>
      <color theme="0"/>
      <name val="Arial"/>
      <family val="2"/>
    </font>
    <font>
      <sz val="10"/>
      <name val="Times New Roman"/>
      <family val="1"/>
    </font>
    <font>
      <sz val="9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/>
  </cellStyleXfs>
  <cellXfs count="272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8" fillId="0" borderId="0" xfId="0" applyFont="1" applyBorder="1"/>
    <xf numFmtId="0" fontId="9" fillId="0" borderId="0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vertical="justify"/>
    </xf>
    <xf numFmtId="0" fontId="21" fillId="0" borderId="0" xfId="0" applyFont="1"/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Border="1"/>
    <xf numFmtId="0" fontId="21" fillId="0" borderId="0" xfId="0" applyFont="1" applyFill="1" applyBorder="1" applyAlignment="1">
      <alignment horizontal="justify" vertical="top" wrapText="1"/>
    </xf>
    <xf numFmtId="0" fontId="21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justify"/>
    </xf>
    <xf numFmtId="0" fontId="21" fillId="0" borderId="0" xfId="0" applyFont="1" applyAlignment="1">
      <alignment horizontal="left" vertical="justify"/>
    </xf>
    <xf numFmtId="164" fontId="24" fillId="0" borderId="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justify"/>
    </xf>
    <xf numFmtId="0" fontId="14" fillId="0" borderId="0" xfId="0" applyFont="1" applyBorder="1" applyAlignment="1">
      <alignment horizontal="center" vertical="top"/>
    </xf>
    <xf numFmtId="0" fontId="1" fillId="0" borderId="0" xfId="0" applyFont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justify"/>
    </xf>
    <xf numFmtId="0" fontId="19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justify"/>
    </xf>
    <xf numFmtId="0" fontId="13" fillId="0" borderId="0" xfId="0" applyFont="1" applyAlignment="1">
      <alignment vertical="justify"/>
    </xf>
    <xf numFmtId="0" fontId="7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 applyBorder="1"/>
    <xf numFmtId="49" fontId="16" fillId="4" borderId="14" xfId="0" applyNumberFormat="1" applyFont="1" applyFill="1" applyBorder="1" applyAlignment="1">
      <alignment vertical="top" wrapText="1"/>
    </xf>
    <xf numFmtId="0" fontId="16" fillId="4" borderId="14" xfId="0" applyFont="1" applyFill="1" applyBorder="1" applyAlignment="1">
      <alignment horizontal="center" vertical="top"/>
    </xf>
    <xf numFmtId="0" fontId="16" fillId="5" borderId="14" xfId="0" applyFont="1" applyFill="1" applyBorder="1" applyAlignment="1">
      <alignment horizontal="center" vertical="top"/>
    </xf>
    <xf numFmtId="49" fontId="16" fillId="0" borderId="14" xfId="0" applyNumberFormat="1" applyFont="1" applyFill="1" applyBorder="1" applyAlignment="1">
      <alignment horizontal="left" vertical="top" wrapText="1"/>
    </xf>
    <xf numFmtId="49" fontId="16" fillId="0" borderId="14" xfId="0" applyNumberFormat="1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/>
    </xf>
    <xf numFmtId="0" fontId="4" fillId="0" borderId="14" xfId="0" applyFont="1" applyBorder="1" applyAlignment="1">
      <alignment horizontal="left" vertical="top" wrapText="1"/>
    </xf>
    <xf numFmtId="49" fontId="1" fillId="4" borderId="14" xfId="0" applyNumberFormat="1" applyFont="1" applyFill="1" applyBorder="1" applyAlignment="1">
      <alignment vertical="top" wrapText="1"/>
    </xf>
    <xf numFmtId="0" fontId="16" fillId="4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/>
    </xf>
    <xf numFmtId="0" fontId="17" fillId="4" borderId="14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justify"/>
    </xf>
    <xf numFmtId="0" fontId="1" fillId="0" borderId="15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26" fillId="7" borderId="1" xfId="0" applyNumberFormat="1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/>
    <xf numFmtId="165" fontId="1" fillId="7" borderId="1" xfId="0" applyNumberFormat="1" applyFont="1" applyFill="1" applyBorder="1"/>
    <xf numFmtId="0" fontId="4" fillId="0" borderId="1" xfId="0" applyFont="1" applyBorder="1"/>
    <xf numFmtId="165" fontId="0" fillId="0" borderId="1" xfId="0" applyNumberFormat="1" applyBorder="1"/>
    <xf numFmtId="165" fontId="4" fillId="0" borderId="1" xfId="0" applyNumberFormat="1" applyFont="1" applyBorder="1"/>
    <xf numFmtId="0" fontId="4" fillId="0" borderId="1" xfId="0" applyFont="1" applyFill="1" applyBorder="1"/>
    <xf numFmtId="0" fontId="0" fillId="0" borderId="1" xfId="0" applyFill="1" applyBorder="1"/>
    <xf numFmtId="165" fontId="1" fillId="5" borderId="1" xfId="0" applyNumberFormat="1" applyFont="1" applyFill="1" applyBorder="1"/>
    <xf numFmtId="0" fontId="4" fillId="0" borderId="1" xfId="1" applyFont="1" applyFill="1" applyBorder="1" applyAlignment="1">
      <alignment vertical="center"/>
    </xf>
    <xf numFmtId="165" fontId="0" fillId="0" borderId="1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Border="1"/>
    <xf numFmtId="165" fontId="1" fillId="0" borderId="0" xfId="0" applyNumberFormat="1" applyFont="1" applyBorder="1"/>
    <xf numFmtId="0" fontId="0" fillId="0" borderId="1" xfId="0" applyNumberFormat="1" applyBorder="1"/>
    <xf numFmtId="165" fontId="0" fillId="0" borderId="3" xfId="0" applyNumberFormat="1" applyBorder="1"/>
    <xf numFmtId="165" fontId="1" fillId="0" borderId="3" xfId="0" applyNumberFormat="1" applyFont="1" applyBorder="1"/>
    <xf numFmtId="165" fontId="1" fillId="5" borderId="3" xfId="0" applyNumberFormat="1" applyFont="1" applyFill="1" applyBorder="1"/>
    <xf numFmtId="0" fontId="27" fillId="0" borderId="1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165" fontId="2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5" fontId="0" fillId="0" borderId="7" xfId="0" applyNumberFormat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5" fontId="0" fillId="0" borderId="3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8" borderId="3" xfId="0" applyNumberFormat="1" applyFill="1" applyBorder="1" applyAlignment="1">
      <alignment horizontal="right" vertical="center"/>
    </xf>
    <xf numFmtId="165" fontId="2" fillId="9" borderId="1" xfId="0" applyNumberFormat="1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0" fontId="0" fillId="10" borderId="0" xfId="0" applyFill="1"/>
    <xf numFmtId="165" fontId="20" fillId="10" borderId="1" xfId="0" applyNumberFormat="1" applyFont="1" applyFill="1" applyBorder="1"/>
    <xf numFmtId="164" fontId="1" fillId="0" borderId="1" xfId="0" applyNumberFormat="1" applyFont="1" applyBorder="1" applyAlignment="1">
      <alignment horizontal="center" vertical="center" wrapText="1"/>
    </xf>
    <xf numFmtId="165" fontId="20" fillId="6" borderId="1" xfId="0" applyNumberFormat="1" applyFont="1" applyFill="1" applyBorder="1"/>
    <xf numFmtId="0" fontId="1" fillId="4" borderId="1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top"/>
    </xf>
    <xf numFmtId="0" fontId="29" fillId="0" borderId="14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top" wrapText="1"/>
    </xf>
    <xf numFmtId="49" fontId="29" fillId="0" borderId="14" xfId="0" applyNumberFormat="1" applyFont="1" applyFill="1" applyBorder="1" applyAlignment="1">
      <alignment horizontal="left" vertical="top" wrapText="1"/>
    </xf>
    <xf numFmtId="164" fontId="29" fillId="0" borderId="14" xfId="0" applyNumberFormat="1" applyFont="1" applyBorder="1" applyAlignment="1">
      <alignment horizontal="center" vertical="center" wrapText="1"/>
    </xf>
    <xf numFmtId="164" fontId="30" fillId="0" borderId="14" xfId="0" applyNumberFormat="1" applyFont="1" applyBorder="1" applyAlignment="1">
      <alignment horizontal="center" vertical="center" wrapText="1"/>
    </xf>
    <xf numFmtId="164" fontId="16" fillId="0" borderId="14" xfId="0" applyNumberFormat="1" applyFont="1" applyFill="1" applyBorder="1" applyAlignment="1">
      <alignment horizontal="center" vertical="top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6" fillId="5" borderId="14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64" fontId="4" fillId="0" borderId="2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164" fontId="4" fillId="0" borderId="1" xfId="0" applyNumberFormat="1" applyFont="1" applyBorder="1"/>
    <xf numFmtId="0" fontId="2" fillId="13" borderId="1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6" fillId="4" borderId="14" xfId="0" applyFont="1" applyFill="1" applyBorder="1" applyAlignment="1">
      <alignment horizontal="center" vertical="top"/>
    </xf>
    <xf numFmtId="0" fontId="29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center" wrapText="1"/>
    </xf>
    <xf numFmtId="49" fontId="16" fillId="0" borderId="26" xfId="0" applyNumberFormat="1" applyFont="1" applyFill="1" applyBorder="1" applyAlignment="1">
      <alignment horizontal="left" vertical="top" wrapText="1"/>
    </xf>
    <xf numFmtId="0" fontId="29" fillId="0" borderId="2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justify" vertical="top" wrapText="1"/>
    </xf>
    <xf numFmtId="0" fontId="29" fillId="0" borderId="1" xfId="0" applyFont="1" applyBorder="1" applyAlignment="1">
      <alignment horizontal="center" vertical="center" wrapText="1"/>
    </xf>
    <xf numFmtId="49" fontId="29" fillId="0" borderId="27" xfId="0" applyNumberFormat="1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Fill="1" applyBorder="1"/>
    <xf numFmtId="0" fontId="0" fillId="0" borderId="3" xfId="0" applyBorder="1"/>
    <xf numFmtId="165" fontId="20" fillId="9" borderId="1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/>
    </xf>
    <xf numFmtId="0" fontId="16" fillId="4" borderId="14" xfId="0" applyFont="1" applyFill="1" applyBorder="1" applyAlignment="1">
      <alignment horizontal="center" vertical="top"/>
    </xf>
    <xf numFmtId="49" fontId="16" fillId="4" borderId="14" xfId="0" applyNumberFormat="1" applyFont="1" applyFill="1" applyBorder="1" applyAlignment="1">
      <alignment horizontal="center" vertical="top" wrapText="1"/>
    </xf>
    <xf numFmtId="49" fontId="17" fillId="4" borderId="14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" fillId="4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/>
    </xf>
    <xf numFmtId="0" fontId="1" fillId="4" borderId="14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justify"/>
    </xf>
    <xf numFmtId="0" fontId="4" fillId="0" borderId="0" xfId="0" applyFont="1" applyBorder="1" applyAlignment="1"/>
    <xf numFmtId="0" fontId="4" fillId="3" borderId="15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8" borderId="3" xfId="0" applyFont="1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13" borderId="13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0" fontId="4" fillId="8" borderId="20" xfId="1" applyFont="1" applyFill="1" applyBorder="1" applyAlignment="1">
      <alignment horizontal="center" vertical="center" wrapText="1"/>
    </xf>
    <xf numFmtId="0" fontId="4" fillId="8" borderId="21" xfId="1" applyFont="1" applyFill="1" applyBorder="1" applyAlignment="1">
      <alignment horizontal="center" vertical="center" wrapText="1"/>
    </xf>
    <xf numFmtId="0" fontId="4" fillId="8" borderId="22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4" fillId="8" borderId="10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left" vertical="top" wrapText="1"/>
    </xf>
    <xf numFmtId="0" fontId="4" fillId="6" borderId="18" xfId="0" applyFont="1" applyFill="1" applyBorder="1" applyAlignment="1">
      <alignment horizontal="left" vertical="top" wrapText="1"/>
    </xf>
    <xf numFmtId="0" fontId="4" fillId="6" borderId="19" xfId="0" applyFont="1" applyFill="1" applyBorder="1" applyAlignment="1">
      <alignment horizontal="left" vertical="top" wrapText="1"/>
    </xf>
    <xf numFmtId="0" fontId="27" fillId="12" borderId="1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91-4E00-9D57-25849FE000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91-4E00-9D57-25849FE000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91-4E00-9D57-25849FE000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91-4E00-9D57-25849FE00010}"/>
              </c:ext>
            </c:extLst>
          </c:dPt>
          <c:cat>
            <c:strRef>
              <c:f>'RESUMEN PRESUPUESTO 2018'!$A$5:$A$9</c:f>
              <c:strCache>
                <c:ptCount val="5"/>
                <c:pt idx="0">
                  <c:v>PROGRAMA DE CONTROL Y VIGILANCIA</c:v>
                </c:pt>
                <c:pt idx="1">
                  <c:v>MANEJO DE RECURSOS NATURALES</c:v>
                </c:pt>
                <c:pt idx="2">
                  <c:v>PROGRAMA DE USO PUBLICO</c:v>
                </c:pt>
                <c:pt idx="3">
                  <c:v>PROGRAMA DE OTRDENAMIENTO TERRITORIAL</c:v>
                </c:pt>
                <c:pt idx="4">
                  <c:v>PROGRAMA DE ADMINIDTRACION</c:v>
                </c:pt>
              </c:strCache>
            </c:strRef>
          </c:cat>
          <c:val>
            <c:numRef>
              <c:f>'RESUMEN PRESUPUESTO 2018'!$B$5:$B$9</c:f>
              <c:numCache>
                <c:formatCode>"Q"#,##0.00</c:formatCode>
                <c:ptCount val="5"/>
                <c:pt idx="0">
                  <c:v>5600</c:v>
                </c:pt>
                <c:pt idx="1">
                  <c:v>22400</c:v>
                </c:pt>
                <c:pt idx="2">
                  <c:v>7400</c:v>
                </c:pt>
                <c:pt idx="3">
                  <c:v>1100</c:v>
                </c:pt>
                <c:pt idx="4">
                  <c:v>1850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FE-468C-8F81-FFBAECF62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5</xdr:row>
      <xdr:rowOff>11430</xdr:rowOff>
    </xdr:from>
    <xdr:to>
      <xdr:col>10</xdr:col>
      <xdr:colOff>415290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159B8EB-7E4C-4FFF-BF1F-1F8C97DFC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>
      <selection activeCell="A3" sqref="A3:W3"/>
    </sheetView>
  </sheetViews>
  <sheetFormatPr baseColWidth="10" defaultRowHeight="12.75" x14ac:dyDescent="0.2"/>
  <cols>
    <col min="1" max="1" width="5.28515625" customWidth="1"/>
    <col min="2" max="2" width="22.5703125" customWidth="1"/>
    <col min="3" max="3" width="11.7109375" customWidth="1"/>
    <col min="4" max="4" width="24.570312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7.85546875" bestFit="1" customWidth="1"/>
    <col min="18" max="18" width="14.140625" customWidth="1"/>
    <col min="19" max="19" width="12.140625" customWidth="1"/>
    <col min="20" max="20" width="11.85546875" customWidth="1"/>
    <col min="21" max="21" width="14.140625" customWidth="1"/>
    <col min="22" max="22" width="9.140625" customWidth="1"/>
    <col min="23" max="23" width="10.42578125" customWidth="1"/>
  </cols>
  <sheetData>
    <row r="1" spans="1:23" s="2" customFormat="1" ht="15.75" x14ac:dyDescent="0.25">
      <c r="A1" s="205" t="s">
        <v>16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s="2" customFormat="1" ht="15.75" x14ac:dyDescent="0.25">
      <c r="A2" s="205" t="s">
        <v>122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3" s="2" customFormat="1" ht="15.75" customHeight="1" x14ac:dyDescent="0.25">
      <c r="A3" s="205" t="s">
        <v>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</row>
    <row r="4" spans="1:23" s="2" customFormat="1" ht="15.75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x14ac:dyDescent="0.2">
      <c r="A5" s="33" t="s">
        <v>39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8"/>
    </row>
    <row r="6" spans="1:23" x14ac:dyDescent="0.2">
      <c r="A6" s="33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8"/>
    </row>
    <row r="7" spans="1:23" x14ac:dyDescent="0.2">
      <c r="A7" s="33" t="s">
        <v>45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8"/>
    </row>
    <row r="8" spans="1:23" x14ac:dyDescent="0.2">
      <c r="A8" s="33" t="s">
        <v>29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8"/>
    </row>
    <row r="9" spans="1:23" ht="7.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8"/>
    </row>
    <row r="10" spans="1:23" s="3" customFormat="1" ht="18" customHeight="1" x14ac:dyDescent="0.2">
      <c r="A10" s="204" t="s">
        <v>15</v>
      </c>
      <c r="B10" s="207" t="s">
        <v>101</v>
      </c>
      <c r="C10" s="208" t="s">
        <v>26</v>
      </c>
      <c r="D10" s="206" t="s">
        <v>0</v>
      </c>
      <c r="E10" s="207" t="s">
        <v>17</v>
      </c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 t="s">
        <v>10</v>
      </c>
      <c r="R10" s="207" t="s">
        <v>11</v>
      </c>
      <c r="S10" s="206" t="s">
        <v>12</v>
      </c>
      <c r="T10" s="206"/>
      <c r="U10" s="206"/>
      <c r="V10" s="206"/>
      <c r="W10" s="206"/>
    </row>
    <row r="11" spans="1:23" s="4" customFormat="1" ht="36.75" customHeight="1" x14ac:dyDescent="0.2">
      <c r="A11" s="204"/>
      <c r="B11" s="207"/>
      <c r="C11" s="208"/>
      <c r="D11" s="206"/>
      <c r="E11" s="55" t="s">
        <v>1</v>
      </c>
      <c r="F11" s="55" t="s">
        <v>2</v>
      </c>
      <c r="G11" s="55" t="s">
        <v>3</v>
      </c>
      <c r="H11" s="55" t="s">
        <v>4</v>
      </c>
      <c r="I11" s="55" t="s">
        <v>3</v>
      </c>
      <c r="J11" s="55" t="s">
        <v>5</v>
      </c>
      <c r="K11" s="55" t="s">
        <v>5</v>
      </c>
      <c r="L11" s="55" t="s">
        <v>4</v>
      </c>
      <c r="M11" s="55" t="s">
        <v>6</v>
      </c>
      <c r="N11" s="55" t="s">
        <v>7</v>
      </c>
      <c r="O11" s="55" t="s">
        <v>8</v>
      </c>
      <c r="P11" s="55" t="s">
        <v>9</v>
      </c>
      <c r="Q11" s="207"/>
      <c r="R11" s="207"/>
      <c r="S11" s="65" t="s">
        <v>35</v>
      </c>
      <c r="T11" s="144" t="s">
        <v>18</v>
      </c>
      <c r="U11" s="144" t="s">
        <v>18</v>
      </c>
      <c r="V11" s="57" t="s">
        <v>31</v>
      </c>
      <c r="W11" s="144" t="s">
        <v>13</v>
      </c>
    </row>
    <row r="12" spans="1:23" s="4" customFormat="1" ht="42" customHeight="1" x14ac:dyDescent="0.2">
      <c r="A12" s="147">
        <v>1.1000000000000001</v>
      </c>
      <c r="B12" s="203" t="s">
        <v>125</v>
      </c>
      <c r="C12" s="203"/>
      <c r="D12" s="203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183"/>
      <c r="R12" s="59"/>
      <c r="S12" s="60"/>
      <c r="T12" s="60"/>
      <c r="U12" s="60"/>
      <c r="V12" s="60"/>
      <c r="W12" s="60"/>
    </row>
    <row r="13" spans="1:23" s="4" customFormat="1" ht="51" x14ac:dyDescent="0.2">
      <c r="A13" s="200" t="s">
        <v>19</v>
      </c>
      <c r="B13" s="200" t="s">
        <v>92</v>
      </c>
      <c r="C13" s="200" t="s">
        <v>30</v>
      </c>
      <c r="D13" s="146" t="s">
        <v>121</v>
      </c>
      <c r="E13" s="58"/>
      <c r="F13" s="148" t="s">
        <v>14</v>
      </c>
      <c r="G13" s="148" t="s">
        <v>14</v>
      </c>
      <c r="H13" s="58"/>
      <c r="I13" s="58"/>
      <c r="J13" s="58"/>
      <c r="K13" s="58"/>
      <c r="L13" s="58"/>
      <c r="M13" s="58"/>
      <c r="N13" s="58"/>
      <c r="O13" s="58"/>
      <c r="P13" s="181"/>
      <c r="Q13" s="184" t="s">
        <v>75</v>
      </c>
      <c r="R13" s="185" t="s">
        <v>76</v>
      </c>
      <c r="S13" s="187" t="s">
        <v>79</v>
      </c>
      <c r="T13" s="149">
        <v>200</v>
      </c>
      <c r="U13" s="168">
        <v>750</v>
      </c>
      <c r="V13" s="168" t="s">
        <v>31</v>
      </c>
      <c r="W13" s="151">
        <f>SUM(U13,T13)</f>
        <v>950</v>
      </c>
    </row>
    <row r="14" spans="1:23" s="4" customFormat="1" ht="61.5" customHeight="1" x14ac:dyDescent="0.2">
      <c r="A14" s="202"/>
      <c r="B14" s="202"/>
      <c r="C14" s="202"/>
      <c r="D14" s="146" t="s">
        <v>123</v>
      </c>
      <c r="E14" s="58"/>
      <c r="F14" s="148" t="s">
        <v>14</v>
      </c>
      <c r="G14" s="148" t="s">
        <v>14</v>
      </c>
      <c r="H14" s="58"/>
      <c r="I14" s="58"/>
      <c r="J14" s="58"/>
      <c r="K14" s="58"/>
      <c r="L14" s="58"/>
      <c r="M14" s="58"/>
      <c r="N14" s="58"/>
      <c r="O14" s="58"/>
      <c r="P14" s="181"/>
      <c r="Q14" s="184" t="s">
        <v>75</v>
      </c>
      <c r="R14" s="185" t="s">
        <v>129</v>
      </c>
      <c r="S14" s="187" t="s">
        <v>79</v>
      </c>
      <c r="T14" s="149">
        <v>350</v>
      </c>
      <c r="U14" s="168">
        <v>0</v>
      </c>
      <c r="V14" s="168" t="s">
        <v>31</v>
      </c>
      <c r="W14" s="151">
        <f>U14+T14</f>
        <v>350</v>
      </c>
    </row>
    <row r="15" spans="1:23" ht="77.25" customHeight="1" x14ac:dyDescent="0.2">
      <c r="A15" s="201"/>
      <c r="B15" s="201"/>
      <c r="C15" s="201"/>
      <c r="D15" s="180" t="s">
        <v>99</v>
      </c>
      <c r="E15" s="146"/>
      <c r="F15" s="146"/>
      <c r="G15" s="146" t="s">
        <v>14</v>
      </c>
      <c r="H15" s="146" t="s">
        <v>14</v>
      </c>
      <c r="I15" s="146" t="s">
        <v>14</v>
      </c>
      <c r="J15" s="145"/>
      <c r="K15" s="145"/>
      <c r="L15" s="145"/>
      <c r="M15" s="145"/>
      <c r="N15" s="145"/>
      <c r="O15" s="145"/>
      <c r="P15" s="182" t="s">
        <v>14</v>
      </c>
      <c r="Q15" s="184" t="s">
        <v>93</v>
      </c>
      <c r="R15" s="186" t="s">
        <v>48</v>
      </c>
      <c r="S15" s="146" t="s">
        <v>94</v>
      </c>
      <c r="T15" s="150">
        <v>550</v>
      </c>
      <c r="U15" s="149">
        <v>1500</v>
      </c>
      <c r="V15" s="149" t="s">
        <v>31</v>
      </c>
      <c r="W15" s="151">
        <f>SUM(U15,T15)</f>
        <v>2050</v>
      </c>
    </row>
    <row r="16" spans="1:23" ht="57.75" customHeight="1" x14ac:dyDescent="0.2">
      <c r="A16" s="200" t="s">
        <v>20</v>
      </c>
      <c r="B16" s="200" t="s">
        <v>126</v>
      </c>
      <c r="C16" s="200" t="s">
        <v>30</v>
      </c>
      <c r="D16" s="180" t="s">
        <v>124</v>
      </c>
      <c r="E16" s="146"/>
      <c r="F16" s="146" t="s">
        <v>14</v>
      </c>
      <c r="G16" s="146"/>
      <c r="H16" s="146"/>
      <c r="I16" s="146"/>
      <c r="J16" s="145"/>
      <c r="K16" s="145"/>
      <c r="L16" s="145"/>
      <c r="M16" s="145"/>
      <c r="N16" s="145"/>
      <c r="O16" s="145"/>
      <c r="P16" s="146"/>
      <c r="Q16" s="184" t="s">
        <v>128</v>
      </c>
      <c r="R16" s="146" t="s">
        <v>130</v>
      </c>
      <c r="S16" s="146" t="s">
        <v>79</v>
      </c>
      <c r="T16" s="150">
        <v>500</v>
      </c>
      <c r="U16" s="149">
        <v>500</v>
      </c>
      <c r="V16" s="149" t="s">
        <v>31</v>
      </c>
      <c r="W16" s="151">
        <f>T16</f>
        <v>500</v>
      </c>
    </row>
    <row r="17" spans="1:24" ht="76.5" customHeight="1" x14ac:dyDescent="0.2">
      <c r="A17" s="201"/>
      <c r="B17" s="201"/>
      <c r="C17" s="201"/>
      <c r="D17" s="146" t="s">
        <v>91</v>
      </c>
      <c r="E17" s="145"/>
      <c r="F17" s="146"/>
      <c r="G17" s="146"/>
      <c r="H17" s="146" t="s">
        <v>14</v>
      </c>
      <c r="I17" s="146"/>
      <c r="J17" s="145"/>
      <c r="K17" s="145"/>
      <c r="L17" s="145"/>
      <c r="M17" s="145"/>
      <c r="N17" s="145"/>
      <c r="O17" s="145"/>
      <c r="P17" s="145"/>
      <c r="Q17" s="146" t="s">
        <v>95</v>
      </c>
      <c r="R17" s="146" t="s">
        <v>131</v>
      </c>
      <c r="S17" s="146" t="s">
        <v>79</v>
      </c>
      <c r="T17" s="149">
        <v>500</v>
      </c>
      <c r="U17" s="149">
        <v>500</v>
      </c>
      <c r="V17" s="149" t="s">
        <v>31</v>
      </c>
      <c r="W17" s="151">
        <f>SUM(U17,T17)</f>
        <v>1000</v>
      </c>
    </row>
    <row r="18" spans="1:24" ht="112.5" customHeight="1" x14ac:dyDescent="0.2">
      <c r="A18" s="146" t="s">
        <v>28</v>
      </c>
      <c r="B18" s="146" t="s">
        <v>127</v>
      </c>
      <c r="C18" s="146" t="s">
        <v>30</v>
      </c>
      <c r="D18" s="146" t="s">
        <v>96</v>
      </c>
      <c r="E18" s="145"/>
      <c r="F18" s="145" t="s">
        <v>14</v>
      </c>
      <c r="G18" s="145" t="s">
        <v>14</v>
      </c>
      <c r="H18" s="145" t="s">
        <v>14</v>
      </c>
      <c r="I18" s="145" t="s">
        <v>14</v>
      </c>
      <c r="J18" s="145"/>
      <c r="K18" s="145"/>
      <c r="L18" s="145"/>
      <c r="M18" s="145"/>
      <c r="N18" s="145"/>
      <c r="O18" s="145"/>
      <c r="P18" s="145"/>
      <c r="Q18" s="146" t="s">
        <v>97</v>
      </c>
      <c r="R18" s="146" t="s">
        <v>132</v>
      </c>
      <c r="S18" s="146" t="s">
        <v>98</v>
      </c>
      <c r="T18" s="149">
        <v>500</v>
      </c>
      <c r="U18" s="149">
        <v>250</v>
      </c>
      <c r="V18" s="149" t="s">
        <v>31</v>
      </c>
      <c r="W18" s="151">
        <f>SUM(U18,T18)</f>
        <v>750</v>
      </c>
    </row>
    <row r="19" spans="1:24" ht="18.75" customHeight="1" x14ac:dyDescent="0.2">
      <c r="A19" s="34"/>
      <c r="B19" s="35"/>
      <c r="C19" s="36"/>
      <c r="D19" s="3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37"/>
      <c r="R19" s="9"/>
      <c r="S19" s="38"/>
      <c r="T19" s="39"/>
      <c r="U19" s="39"/>
      <c r="V19" s="39"/>
      <c r="W19" s="160">
        <f>SUM(W13:W18)</f>
        <v>5600</v>
      </c>
    </row>
    <row r="20" spans="1:24" ht="18.75" customHeight="1" x14ac:dyDescent="0.2">
      <c r="A20" s="21"/>
      <c r="B20" s="22"/>
      <c r="C20" s="23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24"/>
      <c r="S20" s="26"/>
      <c r="T20" s="27"/>
      <c r="U20" s="27"/>
      <c r="V20" s="152"/>
      <c r="W20" s="153"/>
      <c r="X20" s="119"/>
    </row>
    <row r="21" spans="1:24" x14ac:dyDescent="0.2">
      <c r="A21" s="8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54"/>
      <c r="W21" s="154"/>
      <c r="X21" s="119"/>
    </row>
    <row r="22" spans="1:24" x14ac:dyDescent="0.2">
      <c r="A22" s="9"/>
      <c r="B22" s="40"/>
      <c r="C22" s="40"/>
      <c r="D22" s="4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8"/>
    </row>
    <row r="23" spans="1:24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4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4" s="4" customFormat="1" x14ac:dyDescent="0.2">
      <c r="A28" s="14"/>
      <c r="B28" s="15"/>
      <c r="C28" s="12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/>
      <c r="R28" s="12"/>
      <c r="S28" s="11"/>
      <c r="T28" s="11"/>
      <c r="U28" s="11"/>
      <c r="V28" s="11"/>
      <c r="W28" s="11"/>
    </row>
    <row r="29" spans="1:24" s="5" customFormat="1" x14ac:dyDescent="0.2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4" s="5" customForma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4" s="5" customForma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4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</sheetData>
  <mergeCells count="18">
    <mergeCell ref="B12:D12"/>
    <mergeCell ref="A10:A11"/>
    <mergeCell ref="A1:W1"/>
    <mergeCell ref="A2:W2"/>
    <mergeCell ref="A3:W3"/>
    <mergeCell ref="S10:W10"/>
    <mergeCell ref="D10:D11"/>
    <mergeCell ref="Q10:Q11"/>
    <mergeCell ref="C10:C11"/>
    <mergeCell ref="B10:B11"/>
    <mergeCell ref="E10:P10"/>
    <mergeCell ref="R10:R11"/>
    <mergeCell ref="A16:A17"/>
    <mergeCell ref="B16:B17"/>
    <mergeCell ref="C16:C17"/>
    <mergeCell ref="A13:A15"/>
    <mergeCell ref="B13:B15"/>
    <mergeCell ref="C13:C15"/>
  </mergeCells>
  <phoneticPr fontId="0" type="noConversion"/>
  <printOptions horizontalCentered="1" verticalCentered="1"/>
  <pageMargins left="0" right="0" top="0.39370078740157483" bottom="0.39370078740157483" header="0" footer="0"/>
  <pageSetup paperSize="9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opLeftCell="A8" zoomScaleNormal="100" workbookViewId="0">
      <selection activeCell="T15" sqref="T15"/>
    </sheetView>
  </sheetViews>
  <sheetFormatPr baseColWidth="10" defaultRowHeight="12.75" x14ac:dyDescent="0.2"/>
  <cols>
    <col min="1" max="1" width="4.85546875" style="8" customWidth="1"/>
    <col min="2" max="2" width="20.140625" style="6" customWidth="1"/>
    <col min="3" max="3" width="11.140625" style="7" customWidth="1"/>
    <col min="4" max="4" width="16.7109375" style="7" customWidth="1"/>
    <col min="5" max="6" width="2" style="7" customWidth="1"/>
    <col min="7" max="7" width="2.140625" style="7" customWidth="1"/>
    <col min="8" max="8" width="2" style="7" customWidth="1"/>
    <col min="9" max="9" width="2.42578125" style="7" customWidth="1"/>
    <col min="10" max="16" width="2" style="7" customWidth="1"/>
    <col min="17" max="17" width="12.42578125" style="8" customWidth="1"/>
    <col min="18" max="18" width="12.7109375" style="7" customWidth="1"/>
    <col min="19" max="19" width="9.140625" style="8" customWidth="1"/>
    <col min="20" max="20" width="16.7109375" style="8" customWidth="1"/>
    <col min="21" max="21" width="10.7109375" style="8" customWidth="1"/>
    <col min="22" max="22" width="9.85546875" style="8" customWidth="1"/>
    <col min="23" max="23" width="13" style="8" customWidth="1"/>
  </cols>
  <sheetData>
    <row r="1" spans="1:23" s="2" customFormat="1" ht="18" x14ac:dyDescent="0.25">
      <c r="A1" s="211" t="s">
        <v>21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s="2" customFormat="1" ht="15.75" x14ac:dyDescent="0.25">
      <c r="A2" s="212" t="s">
        <v>122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</row>
    <row r="3" spans="1:23" s="2" customFormat="1" ht="15.75" customHeight="1" x14ac:dyDescent="0.25">
      <c r="A3" s="205" t="s">
        <v>43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</row>
    <row r="4" spans="1:23" s="2" customFormat="1" ht="15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s="2" customFormat="1" ht="12.75" customHeight="1" x14ac:dyDescent="0.2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41"/>
      <c r="S5" s="41"/>
      <c r="T5" s="41"/>
      <c r="U5" s="41"/>
      <c r="V5" s="41"/>
      <c r="W5" s="41"/>
    </row>
    <row r="6" spans="1:23" x14ac:dyDescent="0.2">
      <c r="A6" s="43" t="s">
        <v>36</v>
      </c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33"/>
      <c r="T6" s="33"/>
      <c r="U6" s="33"/>
      <c r="V6" s="33"/>
      <c r="W6" s="33"/>
    </row>
    <row r="7" spans="1:23" x14ac:dyDescent="0.2">
      <c r="A7" s="43" t="s">
        <v>104</v>
      </c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33"/>
      <c r="T7" s="33"/>
      <c r="U7" s="33"/>
      <c r="V7" s="33"/>
      <c r="W7" s="33"/>
    </row>
    <row r="8" spans="1:23" x14ac:dyDescent="0.2">
      <c r="A8" s="43" t="s">
        <v>100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3"/>
      <c r="T8" s="33"/>
      <c r="U8" s="33"/>
      <c r="V8" s="33"/>
      <c r="W8" s="33"/>
    </row>
    <row r="9" spans="1:23" ht="28.5" customHeight="1" x14ac:dyDescent="0.2">
      <c r="A9" s="215" t="s">
        <v>135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</row>
    <row r="11" spans="1:23" s="3" customFormat="1" ht="12.75" customHeight="1" x14ac:dyDescent="0.2">
      <c r="A11" s="217" t="s">
        <v>15</v>
      </c>
      <c r="B11" s="207" t="s">
        <v>101</v>
      </c>
      <c r="C11" s="207" t="s">
        <v>26</v>
      </c>
      <c r="D11" s="217" t="s">
        <v>0</v>
      </c>
      <c r="E11" s="218" t="s">
        <v>17</v>
      </c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4" t="s">
        <v>10</v>
      </c>
      <c r="R11" s="214" t="s">
        <v>11</v>
      </c>
      <c r="S11" s="216" t="s">
        <v>12</v>
      </c>
      <c r="T11" s="216"/>
      <c r="U11" s="216"/>
      <c r="V11" s="216"/>
      <c r="W11" s="216"/>
    </row>
    <row r="12" spans="1:23" s="4" customFormat="1" ht="39" customHeight="1" x14ac:dyDescent="0.2">
      <c r="A12" s="217"/>
      <c r="B12" s="207"/>
      <c r="C12" s="207"/>
      <c r="D12" s="217"/>
      <c r="E12" s="62" t="s">
        <v>1</v>
      </c>
      <c r="F12" s="62" t="s">
        <v>2</v>
      </c>
      <c r="G12" s="62" t="s">
        <v>3</v>
      </c>
      <c r="H12" s="62" t="s">
        <v>4</v>
      </c>
      <c r="I12" s="62" t="s">
        <v>3</v>
      </c>
      <c r="J12" s="62" t="s">
        <v>5</v>
      </c>
      <c r="K12" s="62" t="s">
        <v>5</v>
      </c>
      <c r="L12" s="62" t="s">
        <v>4</v>
      </c>
      <c r="M12" s="62" t="s">
        <v>6</v>
      </c>
      <c r="N12" s="62" t="s">
        <v>7</v>
      </c>
      <c r="O12" s="62" t="s">
        <v>8</v>
      </c>
      <c r="P12" s="62" t="s">
        <v>9</v>
      </c>
      <c r="Q12" s="214"/>
      <c r="R12" s="214"/>
      <c r="S12" s="63" t="s">
        <v>35</v>
      </c>
      <c r="T12" s="143" t="s">
        <v>18</v>
      </c>
      <c r="U12" s="155" t="s">
        <v>31</v>
      </c>
      <c r="V12" s="143" t="s">
        <v>18</v>
      </c>
      <c r="W12" s="64" t="s">
        <v>13</v>
      </c>
    </row>
    <row r="13" spans="1:23" ht="114.75" x14ac:dyDescent="0.2">
      <c r="A13" s="174" t="s">
        <v>19</v>
      </c>
      <c r="B13" s="188" t="s">
        <v>102</v>
      </c>
      <c r="C13" s="66" t="s">
        <v>30</v>
      </c>
      <c r="D13" s="66" t="s">
        <v>134</v>
      </c>
      <c r="E13" s="66"/>
      <c r="F13" s="66"/>
      <c r="G13" s="66"/>
      <c r="H13" s="66"/>
      <c r="I13" s="66" t="s">
        <v>14</v>
      </c>
      <c r="J13" s="66" t="s">
        <v>14</v>
      </c>
      <c r="K13" s="66" t="s">
        <v>14</v>
      </c>
      <c r="L13" s="66" t="s">
        <v>14</v>
      </c>
      <c r="M13" s="66" t="s">
        <v>14</v>
      </c>
      <c r="N13" s="66" t="s">
        <v>14</v>
      </c>
      <c r="O13" s="66" t="s">
        <v>14</v>
      </c>
      <c r="P13" s="66" t="s">
        <v>14</v>
      </c>
      <c r="Q13" s="61" t="s">
        <v>46</v>
      </c>
      <c r="R13" s="61" t="s">
        <v>103</v>
      </c>
      <c r="S13" s="66" t="s">
        <v>79</v>
      </c>
      <c r="T13" s="169">
        <v>3000</v>
      </c>
      <c r="U13" s="82" t="s">
        <v>31</v>
      </c>
      <c r="V13" s="70">
        <v>0</v>
      </c>
      <c r="W13" s="71">
        <f>SUM(V13,T13)</f>
        <v>3000</v>
      </c>
    </row>
    <row r="14" spans="1:23" s="18" customFormat="1" ht="79.150000000000006" customHeight="1" x14ac:dyDescent="0.2">
      <c r="A14" s="210" t="s">
        <v>20</v>
      </c>
      <c r="B14" s="209" t="s">
        <v>133</v>
      </c>
      <c r="C14" s="209" t="s">
        <v>106</v>
      </c>
      <c r="D14" s="175" t="s">
        <v>108</v>
      </c>
      <c r="E14" s="81"/>
      <c r="F14" s="81"/>
      <c r="G14" s="81"/>
      <c r="H14" s="81" t="s">
        <v>14</v>
      </c>
      <c r="I14" s="81" t="s">
        <v>14</v>
      </c>
      <c r="J14" s="81" t="s">
        <v>14</v>
      </c>
      <c r="K14" s="81" t="s">
        <v>14</v>
      </c>
      <c r="L14" s="81" t="s">
        <v>14</v>
      </c>
      <c r="M14" s="81" t="s">
        <v>14</v>
      </c>
      <c r="N14" s="81" t="s">
        <v>14</v>
      </c>
      <c r="O14" s="81" t="s">
        <v>14</v>
      </c>
      <c r="P14" s="81"/>
      <c r="Q14" s="80" t="s">
        <v>109</v>
      </c>
      <c r="R14" s="80" t="s">
        <v>110</v>
      </c>
      <c r="S14" s="81" t="s">
        <v>79</v>
      </c>
      <c r="T14" s="93">
        <v>18500</v>
      </c>
      <c r="U14" s="82" t="s">
        <v>31</v>
      </c>
      <c r="V14" s="156">
        <v>0</v>
      </c>
      <c r="W14" s="71">
        <f t="shared" ref="W14:W15" si="0">SUM(V14,T14)</f>
        <v>18500</v>
      </c>
    </row>
    <row r="15" spans="1:23" s="18" customFormat="1" ht="38.25" x14ac:dyDescent="0.2">
      <c r="A15" s="210"/>
      <c r="B15" s="209"/>
      <c r="C15" s="209"/>
      <c r="D15" s="175" t="s">
        <v>107</v>
      </c>
      <c r="E15" s="80"/>
      <c r="F15" s="80"/>
      <c r="G15" s="80"/>
      <c r="H15" s="80" t="s">
        <v>14</v>
      </c>
      <c r="I15" s="80" t="s">
        <v>14</v>
      </c>
      <c r="J15" s="80" t="s">
        <v>14</v>
      </c>
      <c r="K15" s="80" t="s">
        <v>14</v>
      </c>
      <c r="L15" s="80" t="s">
        <v>14</v>
      </c>
      <c r="M15" s="80" t="s">
        <v>14</v>
      </c>
      <c r="N15" s="80"/>
      <c r="O15" s="80"/>
      <c r="P15" s="80"/>
      <c r="Q15" s="80" t="s">
        <v>109</v>
      </c>
      <c r="R15" s="80" t="s">
        <v>110</v>
      </c>
      <c r="S15" s="81" t="s">
        <v>111</v>
      </c>
      <c r="T15" s="93">
        <v>900</v>
      </c>
      <c r="U15" s="82" t="s">
        <v>31</v>
      </c>
      <c r="V15" s="82">
        <v>0</v>
      </c>
      <c r="W15" s="78">
        <f t="shared" si="0"/>
        <v>900</v>
      </c>
    </row>
    <row r="16" spans="1:23" x14ac:dyDescent="0.2">
      <c r="W16" s="141">
        <f>SUM(W13:W15)</f>
        <v>22400</v>
      </c>
    </row>
  </sheetData>
  <mergeCells count="17">
    <mergeCell ref="Q11:Q12"/>
    <mergeCell ref="B14:B15"/>
    <mergeCell ref="A14:A15"/>
    <mergeCell ref="C14:C15"/>
    <mergeCell ref="A1:W1"/>
    <mergeCell ref="A2:W2"/>
    <mergeCell ref="A3:W3"/>
    <mergeCell ref="A5:B5"/>
    <mergeCell ref="C5:Q5"/>
    <mergeCell ref="R11:R12"/>
    <mergeCell ref="A9:W9"/>
    <mergeCell ref="C11:C12"/>
    <mergeCell ref="B11:B12"/>
    <mergeCell ref="S11:W11"/>
    <mergeCell ref="D11:D12"/>
    <mergeCell ref="E11:P11"/>
    <mergeCell ref="A11:A12"/>
  </mergeCells>
  <printOptions horizontalCentered="1" verticalCentered="1"/>
  <pageMargins left="0" right="0" top="0" bottom="0.15748031496062992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A15" zoomScale="80" zoomScaleNormal="80" workbookViewId="0">
      <selection activeCell="W28" sqref="W28"/>
    </sheetView>
  </sheetViews>
  <sheetFormatPr baseColWidth="10" defaultRowHeight="12.75" x14ac:dyDescent="0.2"/>
  <cols>
    <col min="1" max="1" width="5.140625" style="8" customWidth="1"/>
    <col min="2" max="2" width="23.85546875" style="6" customWidth="1"/>
    <col min="3" max="3" width="17.7109375" style="7" customWidth="1"/>
    <col min="4" max="4" width="16.5703125" style="7" customWidth="1"/>
    <col min="5" max="16" width="2.140625" style="7" customWidth="1"/>
    <col min="17" max="17" width="14.140625" style="8" customWidth="1"/>
    <col min="18" max="18" width="14.140625" style="19" customWidth="1"/>
    <col min="19" max="19" width="13.85546875" style="8" customWidth="1"/>
    <col min="20" max="20" width="10" style="8" customWidth="1"/>
    <col min="21" max="21" width="9.85546875" style="8" customWidth="1"/>
    <col min="22" max="22" width="9.140625" style="8" customWidth="1"/>
    <col min="23" max="23" width="13" style="8" customWidth="1"/>
  </cols>
  <sheetData>
    <row r="1" spans="1:23" s="2" customFormat="1" ht="18" x14ac:dyDescent="0.25">
      <c r="A1" s="211" t="s">
        <v>21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s="2" customFormat="1" ht="15.75" x14ac:dyDescent="0.25">
      <c r="A2" s="212" t="s">
        <v>105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</row>
    <row r="3" spans="1:23" s="2" customFormat="1" ht="15.75" customHeight="1" x14ac:dyDescent="0.25">
      <c r="A3" s="212" t="s">
        <v>43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</row>
    <row r="4" spans="1:23" s="2" customFormat="1" ht="7.5" customHeight="1" x14ac:dyDescent="0.2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42"/>
      <c r="S4" s="41"/>
      <c r="T4" s="41"/>
      <c r="U4" s="41"/>
      <c r="V4" s="41"/>
      <c r="W4" s="41"/>
    </row>
    <row r="5" spans="1:23" x14ac:dyDescent="0.2">
      <c r="A5" s="219" t="s">
        <v>22</v>
      </c>
      <c r="B5" s="219"/>
      <c r="C5" s="220" t="s">
        <v>37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44"/>
      <c r="S5" s="33"/>
      <c r="T5" s="33"/>
      <c r="U5" s="33"/>
      <c r="V5" s="33"/>
      <c r="W5" s="33"/>
    </row>
    <row r="6" spans="1:23" x14ac:dyDescent="0.2">
      <c r="A6" s="219" t="s">
        <v>23</v>
      </c>
      <c r="B6" s="219"/>
      <c r="C6" s="220" t="s">
        <v>32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44"/>
      <c r="S6" s="33"/>
      <c r="T6" s="33"/>
      <c r="U6" s="33"/>
      <c r="V6" s="33"/>
      <c r="W6" s="33"/>
    </row>
    <row r="7" spans="1:23" x14ac:dyDescent="0.2">
      <c r="A7" s="219" t="s">
        <v>24</v>
      </c>
      <c r="B7" s="219"/>
      <c r="C7" s="220" t="s">
        <v>49</v>
      </c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44"/>
      <c r="S7" s="33"/>
      <c r="T7" s="33"/>
      <c r="U7" s="33"/>
      <c r="V7" s="33"/>
      <c r="W7" s="33"/>
    </row>
    <row r="8" spans="1:23" x14ac:dyDescent="0.2">
      <c r="A8" s="219" t="s">
        <v>25</v>
      </c>
      <c r="B8" s="219"/>
      <c r="C8" s="220" t="s">
        <v>136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</row>
    <row r="9" spans="1:23" ht="16.5" customHeight="1" x14ac:dyDescent="0.2">
      <c r="A9" s="4"/>
      <c r="B9" s="84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</row>
    <row r="10" spans="1:23" ht="25.9" customHeight="1" x14ac:dyDescent="0.2">
      <c r="A10" s="217" t="s">
        <v>15</v>
      </c>
      <c r="B10" s="214" t="s">
        <v>101</v>
      </c>
      <c r="C10" s="214" t="s">
        <v>26</v>
      </c>
      <c r="D10" s="217" t="s">
        <v>0</v>
      </c>
      <c r="E10" s="218" t="s">
        <v>17</v>
      </c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4" t="s">
        <v>10</v>
      </c>
      <c r="R10" s="214" t="s">
        <v>11</v>
      </c>
      <c r="S10" s="216" t="s">
        <v>12</v>
      </c>
      <c r="T10" s="216"/>
      <c r="U10" s="216"/>
      <c r="V10" s="216"/>
      <c r="W10" s="216"/>
    </row>
    <row r="11" spans="1:23" ht="19.149999999999999" customHeight="1" x14ac:dyDescent="0.2">
      <c r="A11" s="217"/>
      <c r="B11" s="214"/>
      <c r="C11" s="214"/>
      <c r="D11" s="217"/>
      <c r="E11" s="62" t="s">
        <v>1</v>
      </c>
      <c r="F11" s="62" t="s">
        <v>2</v>
      </c>
      <c r="G11" s="62" t="s">
        <v>3</v>
      </c>
      <c r="H11" s="62" t="s">
        <v>4</v>
      </c>
      <c r="I11" s="62" t="s">
        <v>3</v>
      </c>
      <c r="J11" s="62" t="s">
        <v>5</v>
      </c>
      <c r="K11" s="62" t="s">
        <v>5</v>
      </c>
      <c r="L11" s="62" t="s">
        <v>4</v>
      </c>
      <c r="M11" s="62" t="s">
        <v>6</v>
      </c>
      <c r="N11" s="62" t="s">
        <v>7</v>
      </c>
      <c r="O11" s="62" t="s">
        <v>8</v>
      </c>
      <c r="P11" s="62" t="s">
        <v>9</v>
      </c>
      <c r="Q11" s="214"/>
      <c r="R11" s="214"/>
      <c r="S11" s="64" t="s">
        <v>27</v>
      </c>
      <c r="T11" s="64" t="s">
        <v>18</v>
      </c>
      <c r="U11" s="56" t="s">
        <v>18</v>
      </c>
      <c r="V11" s="57" t="s">
        <v>31</v>
      </c>
      <c r="W11" s="64" t="s">
        <v>13</v>
      </c>
    </row>
    <row r="12" spans="1:23" ht="61.5" customHeight="1" x14ac:dyDescent="0.2">
      <c r="A12" s="67">
        <v>1.1000000000000001</v>
      </c>
      <c r="B12" s="222" t="s">
        <v>85</v>
      </c>
      <c r="C12" s="222"/>
      <c r="D12" s="223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9"/>
      <c r="T12" s="69"/>
      <c r="U12" s="69"/>
      <c r="V12" s="69"/>
      <c r="W12" s="85"/>
    </row>
    <row r="13" spans="1:23" ht="109.5" customHeight="1" x14ac:dyDescent="0.2">
      <c r="A13" s="157" t="s">
        <v>19</v>
      </c>
      <c r="B13" s="175" t="s">
        <v>137</v>
      </c>
      <c r="C13" s="177" t="s">
        <v>47</v>
      </c>
      <c r="D13" s="191" t="s">
        <v>112</v>
      </c>
      <c r="E13" s="76"/>
      <c r="F13" s="76"/>
      <c r="G13" s="76"/>
      <c r="H13" s="76"/>
      <c r="I13" s="76"/>
      <c r="J13" s="76"/>
      <c r="K13" s="76"/>
      <c r="L13" s="76" t="s">
        <v>14</v>
      </c>
      <c r="M13" s="76" t="s">
        <v>14</v>
      </c>
      <c r="N13" s="76"/>
      <c r="O13" s="76"/>
      <c r="P13" s="76"/>
      <c r="Q13" s="174" t="s">
        <v>113</v>
      </c>
      <c r="R13" s="174" t="s">
        <v>33</v>
      </c>
      <c r="S13" s="190" t="s">
        <v>118</v>
      </c>
      <c r="T13" s="77">
        <v>1050</v>
      </c>
      <c r="U13" s="77">
        <v>750</v>
      </c>
      <c r="V13" s="162" t="s">
        <v>31</v>
      </c>
      <c r="W13" s="83">
        <f>U13+T13</f>
        <v>1800</v>
      </c>
    </row>
    <row r="14" spans="1:23" ht="97.5" customHeight="1" x14ac:dyDescent="0.2">
      <c r="A14" s="79" t="s">
        <v>28</v>
      </c>
      <c r="B14" s="189" t="s">
        <v>138</v>
      </c>
      <c r="C14" s="175" t="s">
        <v>44</v>
      </c>
      <c r="D14" s="192" t="s">
        <v>114</v>
      </c>
      <c r="E14" s="80"/>
      <c r="F14" s="80"/>
      <c r="G14" s="81"/>
      <c r="H14" s="81"/>
      <c r="I14" s="81" t="s">
        <v>14</v>
      </c>
      <c r="J14" s="81"/>
      <c r="K14" s="80"/>
      <c r="L14" s="80"/>
      <c r="M14" s="80"/>
      <c r="N14" s="80"/>
      <c r="O14" s="80"/>
      <c r="P14" s="80"/>
      <c r="Q14" s="189" t="s">
        <v>115</v>
      </c>
      <c r="R14" s="189" t="s">
        <v>33</v>
      </c>
      <c r="S14" s="175" t="s">
        <v>119</v>
      </c>
      <c r="T14" s="82">
        <v>1050</v>
      </c>
      <c r="U14" s="82">
        <v>50</v>
      </c>
      <c r="V14" s="159" t="s">
        <v>31</v>
      </c>
      <c r="W14" s="83">
        <f t="shared" ref="W14" si="0">U14+T14</f>
        <v>1100</v>
      </c>
    </row>
    <row r="15" spans="1:23" x14ac:dyDescent="0.2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  <c r="T15" s="75"/>
      <c r="U15" s="75"/>
      <c r="V15" s="163"/>
      <c r="W15" s="141">
        <f>SUM(W13:W14)</f>
        <v>2900</v>
      </c>
    </row>
    <row r="16" spans="1:23" ht="27" customHeight="1" x14ac:dyDescent="0.2">
      <c r="A16" s="45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33"/>
      <c r="W16" s="46"/>
    </row>
    <row r="17" spans="1:23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51"/>
      <c r="T17" s="52"/>
      <c r="U17" s="52"/>
      <c r="V17" s="33"/>
      <c r="W17" s="52"/>
    </row>
    <row r="18" spans="1:23" x14ac:dyDescent="0.2">
      <c r="A18" s="219" t="s">
        <v>22</v>
      </c>
      <c r="B18" s="219"/>
      <c r="C18" s="220" t="s">
        <v>37</v>
      </c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47"/>
      <c r="S18" s="33"/>
      <c r="T18" s="33"/>
      <c r="U18" s="33"/>
      <c r="V18" s="33"/>
      <c r="W18" s="9"/>
    </row>
    <row r="19" spans="1:23" x14ac:dyDescent="0.2">
      <c r="A19" s="219" t="s">
        <v>23</v>
      </c>
      <c r="B19" s="219"/>
      <c r="C19" s="220" t="s">
        <v>32</v>
      </c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47"/>
      <c r="S19" s="33"/>
      <c r="T19" s="33"/>
      <c r="U19" s="33"/>
      <c r="V19" s="46"/>
      <c r="W19" s="9"/>
    </row>
    <row r="20" spans="1:23" x14ac:dyDescent="0.2">
      <c r="A20" s="219" t="s">
        <v>24</v>
      </c>
      <c r="B20" s="219"/>
      <c r="C20" s="220" t="s">
        <v>50</v>
      </c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47"/>
      <c r="S20" s="33"/>
      <c r="T20" s="33"/>
      <c r="U20" s="33"/>
      <c r="V20" s="30"/>
      <c r="W20" s="33"/>
    </row>
    <row r="21" spans="1:23" ht="28.5" customHeight="1" x14ac:dyDescent="0.2">
      <c r="A21" s="219" t="s">
        <v>25</v>
      </c>
      <c r="B21" s="219"/>
      <c r="C21" s="220" t="s">
        <v>38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46"/>
      <c r="T21" s="46"/>
      <c r="U21" s="46"/>
      <c r="V21" s="20"/>
      <c r="W21" s="46"/>
    </row>
    <row r="22" spans="1:23" x14ac:dyDescent="0.2">
      <c r="A22" s="228" t="s">
        <v>15</v>
      </c>
      <c r="B22" s="224" t="s">
        <v>101</v>
      </c>
      <c r="C22" s="224" t="s">
        <v>26</v>
      </c>
      <c r="D22" s="225" t="s">
        <v>0</v>
      </c>
      <c r="E22" s="226" t="s">
        <v>17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4" t="s">
        <v>42</v>
      </c>
      <c r="R22" s="224" t="s">
        <v>11</v>
      </c>
      <c r="S22" s="87" t="s">
        <v>12</v>
      </c>
      <c r="T22" s="87"/>
      <c r="U22" s="87"/>
      <c r="V22" s="89" t="s">
        <v>31</v>
      </c>
      <c r="W22" s="87"/>
    </row>
    <row r="23" spans="1:23" x14ac:dyDescent="0.2">
      <c r="A23" s="228"/>
      <c r="B23" s="224"/>
      <c r="C23" s="224"/>
      <c r="D23" s="225"/>
      <c r="E23" s="86" t="s">
        <v>1</v>
      </c>
      <c r="F23" s="86" t="s">
        <v>2</v>
      </c>
      <c r="G23" s="86" t="s">
        <v>3</v>
      </c>
      <c r="H23" s="86" t="s">
        <v>4</v>
      </c>
      <c r="I23" s="86" t="s">
        <v>3</v>
      </c>
      <c r="J23" s="86" t="s">
        <v>5</v>
      </c>
      <c r="K23" s="86" t="s">
        <v>5</v>
      </c>
      <c r="L23" s="86" t="s">
        <v>4</v>
      </c>
      <c r="M23" s="86" t="s">
        <v>6</v>
      </c>
      <c r="N23" s="86" t="s">
        <v>7</v>
      </c>
      <c r="O23" s="86" t="s">
        <v>8</v>
      </c>
      <c r="P23" s="86" t="s">
        <v>9</v>
      </c>
      <c r="Q23" s="224"/>
      <c r="R23" s="224"/>
      <c r="S23" s="87" t="s">
        <v>27</v>
      </c>
      <c r="T23" s="87" t="s">
        <v>18</v>
      </c>
      <c r="U23" s="88" t="s">
        <v>18</v>
      </c>
      <c r="V23" s="87"/>
      <c r="W23" s="87" t="s">
        <v>13</v>
      </c>
    </row>
    <row r="24" spans="1:23" ht="42" customHeight="1" x14ac:dyDescent="0.2">
      <c r="A24" s="90">
        <v>1.2</v>
      </c>
      <c r="B24" s="227" t="s">
        <v>178</v>
      </c>
      <c r="C24" s="227"/>
      <c r="D24" s="227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1"/>
      <c r="T24" s="91"/>
      <c r="U24" s="91"/>
      <c r="V24" s="93"/>
      <c r="W24" s="91"/>
    </row>
    <row r="25" spans="1:23" ht="60" x14ac:dyDescent="0.2">
      <c r="A25" s="199"/>
      <c r="B25" s="198" t="s">
        <v>139</v>
      </c>
      <c r="C25" s="175" t="s">
        <v>51</v>
      </c>
      <c r="D25" s="158" t="s">
        <v>116</v>
      </c>
      <c r="E25" s="80"/>
      <c r="F25" s="80"/>
      <c r="G25" s="80" t="s">
        <v>14</v>
      </c>
      <c r="H25" s="80" t="s">
        <v>14</v>
      </c>
      <c r="I25" s="80" t="s">
        <v>14</v>
      </c>
      <c r="J25" s="80"/>
      <c r="K25" s="80"/>
      <c r="L25" s="80"/>
      <c r="M25" s="80"/>
      <c r="N25" s="80"/>
      <c r="O25" s="80"/>
      <c r="P25" s="80"/>
      <c r="Q25" s="170" t="s">
        <v>79</v>
      </c>
      <c r="R25" s="158" t="s">
        <v>52</v>
      </c>
      <c r="S25" s="92" t="s">
        <v>79</v>
      </c>
      <c r="T25" s="93">
        <v>4500</v>
      </c>
      <c r="U25" s="93">
        <v>0</v>
      </c>
      <c r="V25" s="159" t="s">
        <v>31</v>
      </c>
      <c r="W25" s="94">
        <f>SUM(U25,T25)</f>
        <v>4500</v>
      </c>
    </row>
    <row r="26" spans="1:23" x14ac:dyDescent="0.2">
      <c r="A26" s="20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0"/>
      <c r="R26" s="31"/>
      <c r="S26" s="20"/>
      <c r="T26" s="20"/>
      <c r="U26" s="20"/>
      <c r="V26" s="20"/>
      <c r="W26" s="164">
        <f>SUM(W25:W25)</f>
        <v>4500</v>
      </c>
    </row>
    <row r="27" spans="1:23" x14ac:dyDescent="0.2">
      <c r="A27" s="20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0"/>
      <c r="R27" s="31"/>
      <c r="S27" s="20"/>
      <c r="T27" s="20"/>
      <c r="U27" s="20"/>
      <c r="V27" s="20"/>
      <c r="W27" s="20"/>
    </row>
    <row r="28" spans="1:23" x14ac:dyDescent="0.2">
      <c r="A28" s="20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0"/>
      <c r="R28" s="31"/>
      <c r="S28" s="20"/>
      <c r="T28" s="20"/>
      <c r="U28" s="20"/>
      <c r="V28" s="20"/>
      <c r="W28" s="20"/>
    </row>
    <row r="29" spans="1:23" x14ac:dyDescent="0.2">
      <c r="A29" s="20"/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0"/>
      <c r="R29" s="31"/>
      <c r="S29" s="20"/>
      <c r="T29" s="20"/>
      <c r="U29" s="20"/>
      <c r="V29" s="20"/>
      <c r="W29" s="20"/>
    </row>
    <row r="30" spans="1:23" x14ac:dyDescent="0.2">
      <c r="A30" s="20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0"/>
      <c r="R30" s="31"/>
      <c r="S30" s="20"/>
      <c r="T30" s="20"/>
      <c r="U30" s="20"/>
      <c r="V30" s="20"/>
      <c r="W30" s="20"/>
    </row>
    <row r="31" spans="1:23" x14ac:dyDescent="0.2">
      <c r="A31" s="20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0"/>
      <c r="R31" s="31"/>
      <c r="S31" s="20"/>
      <c r="T31" s="20"/>
      <c r="U31" s="20"/>
      <c r="V31" s="20"/>
      <c r="W31" s="20"/>
    </row>
    <row r="32" spans="1:23" x14ac:dyDescent="0.2">
      <c r="A32" s="20"/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0"/>
      <c r="R32" s="31"/>
      <c r="S32" s="20"/>
      <c r="T32" s="20"/>
      <c r="U32" s="20"/>
      <c r="W32" s="20"/>
    </row>
    <row r="33" spans="1:23" x14ac:dyDescent="0.2">
      <c r="A33" s="20"/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0"/>
      <c r="R33" s="31"/>
      <c r="S33" s="20"/>
      <c r="T33" s="20"/>
      <c r="U33" s="20"/>
      <c r="W33" s="20"/>
    </row>
  </sheetData>
  <mergeCells count="38">
    <mergeCell ref="R22:R23"/>
    <mergeCell ref="B24:D24"/>
    <mergeCell ref="C20:Q20"/>
    <mergeCell ref="A18:B18"/>
    <mergeCell ref="C18:Q18"/>
    <mergeCell ref="A19:B19"/>
    <mergeCell ref="C19:Q19"/>
    <mergeCell ref="A20:B20"/>
    <mergeCell ref="C21:R21"/>
    <mergeCell ref="A21:B21"/>
    <mergeCell ref="A22:A23"/>
    <mergeCell ref="B22:B23"/>
    <mergeCell ref="B12:D12"/>
    <mergeCell ref="C22:C23"/>
    <mergeCell ref="D22:D23"/>
    <mergeCell ref="E22:P22"/>
    <mergeCell ref="Q22:Q23"/>
    <mergeCell ref="C5:Q5"/>
    <mergeCell ref="A7:B7"/>
    <mergeCell ref="C7:Q7"/>
    <mergeCell ref="Q10:Q11"/>
    <mergeCell ref="A5:B5"/>
    <mergeCell ref="C10:C11"/>
    <mergeCell ref="C8:W9"/>
    <mergeCell ref="D10:D11"/>
    <mergeCell ref="E10:P10"/>
    <mergeCell ref="C6:Q6"/>
    <mergeCell ref="S10:W10"/>
    <mergeCell ref="A6:B6"/>
    <mergeCell ref="R10:R11"/>
    <mergeCell ref="A8:B8"/>
    <mergeCell ref="A10:A11"/>
    <mergeCell ref="B10:B11"/>
    <mergeCell ref="A1:W1"/>
    <mergeCell ref="A2:W2"/>
    <mergeCell ref="A3:W3"/>
    <mergeCell ref="A4:B4"/>
    <mergeCell ref="C4:Q4"/>
  </mergeCells>
  <printOptions horizontalCentered="1" verticalCentered="1"/>
  <pageMargins left="0" right="0" top="0.74803149606299213" bottom="0.55118110236220474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opLeftCell="A7" zoomScale="90" zoomScaleNormal="90" workbookViewId="0">
      <selection activeCell="W14" sqref="W14"/>
    </sheetView>
  </sheetViews>
  <sheetFormatPr baseColWidth="10" defaultRowHeight="12.75" x14ac:dyDescent="0.2"/>
  <cols>
    <col min="2" max="2" width="14.7109375" customWidth="1"/>
    <col min="4" max="4" width="14.85546875" customWidth="1"/>
    <col min="5" max="6" width="3.140625" bestFit="1" customWidth="1"/>
    <col min="7" max="7" width="3.85546875" bestFit="1" customWidth="1"/>
    <col min="8" max="8" width="3.42578125" bestFit="1" customWidth="1"/>
    <col min="9" max="9" width="3.85546875" bestFit="1" customWidth="1"/>
    <col min="10" max="11" width="3" bestFit="1" customWidth="1"/>
    <col min="12" max="12" width="3.42578125" bestFit="1" customWidth="1"/>
    <col min="13" max="13" width="3.140625" bestFit="1" customWidth="1"/>
    <col min="14" max="16" width="3.42578125" bestFit="1" customWidth="1"/>
  </cols>
  <sheetData>
    <row r="1" spans="1:23" ht="15.75" x14ac:dyDescent="0.2">
      <c r="A1" s="205" t="s">
        <v>43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t="15.75" x14ac:dyDescent="0.2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x14ac:dyDescent="0.2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8"/>
    </row>
    <row r="4" spans="1:23" x14ac:dyDescent="0.2">
      <c r="A4" s="33" t="s">
        <v>34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8"/>
    </row>
    <row r="5" spans="1:23" x14ac:dyDescent="0.2">
      <c r="A5" s="33" t="s">
        <v>140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8"/>
    </row>
    <row r="6" spans="1:23" x14ac:dyDescent="0.2">
      <c r="A6" s="33" t="s">
        <v>141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8"/>
    </row>
    <row r="7" spans="1:23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8"/>
    </row>
    <row r="8" spans="1:23" x14ac:dyDescent="0.2">
      <c r="A8" s="204" t="s">
        <v>15</v>
      </c>
      <c r="B8" s="207" t="s">
        <v>101</v>
      </c>
      <c r="C8" s="208" t="s">
        <v>26</v>
      </c>
      <c r="D8" s="206" t="s">
        <v>0</v>
      </c>
      <c r="E8" s="207" t="s">
        <v>17</v>
      </c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 t="s">
        <v>10</v>
      </c>
      <c r="R8" s="207" t="s">
        <v>11</v>
      </c>
      <c r="S8" s="206" t="s">
        <v>12</v>
      </c>
      <c r="T8" s="206"/>
      <c r="U8" s="206"/>
      <c r="V8" s="206"/>
      <c r="W8" s="206"/>
    </row>
    <row r="9" spans="1:23" ht="24" x14ac:dyDescent="0.2">
      <c r="A9" s="204"/>
      <c r="B9" s="207"/>
      <c r="C9" s="208"/>
      <c r="D9" s="206"/>
      <c r="E9" s="55" t="s">
        <v>1</v>
      </c>
      <c r="F9" s="55" t="s">
        <v>2</v>
      </c>
      <c r="G9" s="55" t="s">
        <v>3</v>
      </c>
      <c r="H9" s="55" t="s">
        <v>4</v>
      </c>
      <c r="I9" s="55" t="s">
        <v>3</v>
      </c>
      <c r="J9" s="55" t="s">
        <v>5</v>
      </c>
      <c r="K9" s="55" t="s">
        <v>5</v>
      </c>
      <c r="L9" s="55" t="s">
        <v>4</v>
      </c>
      <c r="M9" s="55" t="s">
        <v>6</v>
      </c>
      <c r="N9" s="55" t="s">
        <v>7</v>
      </c>
      <c r="O9" s="55" t="s">
        <v>8</v>
      </c>
      <c r="P9" s="55" t="s">
        <v>9</v>
      </c>
      <c r="Q9" s="207"/>
      <c r="R9" s="207"/>
      <c r="S9" s="65" t="s">
        <v>35</v>
      </c>
      <c r="T9" s="172" t="s">
        <v>18</v>
      </c>
      <c r="U9" s="172" t="s">
        <v>18</v>
      </c>
      <c r="V9" s="57" t="s">
        <v>31</v>
      </c>
      <c r="W9" s="172" t="s">
        <v>13</v>
      </c>
    </row>
    <row r="10" spans="1:23" ht="70.5" customHeight="1" x14ac:dyDescent="0.2">
      <c r="A10" s="147">
        <v>1.1000000000000001</v>
      </c>
      <c r="B10" s="203" t="s">
        <v>182</v>
      </c>
      <c r="C10" s="203"/>
      <c r="D10" s="20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183"/>
      <c r="R10" s="59"/>
      <c r="S10" s="60"/>
      <c r="T10" s="60"/>
      <c r="U10" s="60"/>
      <c r="V10" s="60"/>
      <c r="W10" s="60"/>
    </row>
    <row r="11" spans="1:23" ht="89.25" x14ac:dyDescent="0.2">
      <c r="A11" s="200" t="s">
        <v>19</v>
      </c>
      <c r="B11" s="200" t="s">
        <v>142</v>
      </c>
      <c r="C11" s="200" t="s">
        <v>143</v>
      </c>
      <c r="D11" s="146" t="s">
        <v>144</v>
      </c>
      <c r="E11" s="58"/>
      <c r="F11" s="148"/>
      <c r="G11" s="148"/>
      <c r="H11" s="58"/>
      <c r="I11" s="58" t="s">
        <v>146</v>
      </c>
      <c r="J11" s="58"/>
      <c r="K11" s="58"/>
      <c r="L11" s="58"/>
      <c r="M11" s="58"/>
      <c r="N11" s="58"/>
      <c r="O11" s="58"/>
      <c r="P11" s="181"/>
      <c r="Q11" s="184" t="s">
        <v>75</v>
      </c>
      <c r="R11" s="185" t="s">
        <v>147</v>
      </c>
      <c r="S11" s="187" t="s">
        <v>79</v>
      </c>
      <c r="T11" s="149">
        <v>350</v>
      </c>
      <c r="U11" s="168">
        <v>0</v>
      </c>
      <c r="V11" s="168" t="s">
        <v>31</v>
      </c>
      <c r="W11" s="151">
        <f>SUM(U11,T11)</f>
        <v>350</v>
      </c>
    </row>
    <row r="12" spans="1:23" ht="63.75" x14ac:dyDescent="0.2">
      <c r="A12" s="202"/>
      <c r="B12" s="202"/>
      <c r="C12" s="202"/>
      <c r="D12" s="146" t="s">
        <v>145</v>
      </c>
      <c r="E12" s="58"/>
      <c r="F12" s="148"/>
      <c r="G12" s="148"/>
      <c r="H12" s="58"/>
      <c r="I12" s="58"/>
      <c r="J12" s="58"/>
      <c r="K12" s="58" t="s">
        <v>146</v>
      </c>
      <c r="L12" s="58"/>
      <c r="M12" s="58"/>
      <c r="N12" s="58"/>
      <c r="O12" s="58"/>
      <c r="P12" s="181"/>
      <c r="Q12" s="184" t="s">
        <v>75</v>
      </c>
      <c r="R12" s="185" t="s">
        <v>148</v>
      </c>
      <c r="S12" s="187" t="s">
        <v>79</v>
      </c>
      <c r="T12" s="149">
        <v>350</v>
      </c>
      <c r="U12" s="168">
        <v>0</v>
      </c>
      <c r="V12" s="168" t="s">
        <v>31</v>
      </c>
      <c r="W12" s="151">
        <f>U12+T12</f>
        <v>350</v>
      </c>
    </row>
    <row r="13" spans="1:23" ht="114.75" x14ac:dyDescent="0.2">
      <c r="A13" s="201"/>
      <c r="B13" s="201"/>
      <c r="C13" s="201"/>
      <c r="D13" s="180" t="s">
        <v>187</v>
      </c>
      <c r="E13" s="146"/>
      <c r="F13" s="146"/>
      <c r="G13" s="146"/>
      <c r="H13" s="146"/>
      <c r="I13" s="146" t="s">
        <v>146</v>
      </c>
      <c r="J13" s="145" t="s">
        <v>146</v>
      </c>
      <c r="K13" s="145"/>
      <c r="L13" s="145"/>
      <c r="M13" s="145"/>
      <c r="N13" s="145"/>
      <c r="O13" s="145"/>
      <c r="P13" s="182" t="s">
        <v>14</v>
      </c>
      <c r="Q13" s="184" t="s">
        <v>93</v>
      </c>
      <c r="R13" s="186" t="s">
        <v>48</v>
      </c>
      <c r="S13" s="146" t="s">
        <v>94</v>
      </c>
      <c r="T13" s="149">
        <v>350</v>
      </c>
      <c r="U13" s="149">
        <v>800</v>
      </c>
      <c r="V13" s="149" t="s">
        <v>31</v>
      </c>
      <c r="W13" s="151">
        <f>SUM(U13,T13)</f>
        <v>1150</v>
      </c>
    </row>
    <row r="14" spans="1:23" x14ac:dyDescent="0.2">
      <c r="A14" s="34"/>
      <c r="B14" s="35"/>
      <c r="C14" s="36"/>
      <c r="D14" s="36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37"/>
      <c r="R14" s="9"/>
      <c r="S14" s="38"/>
      <c r="T14" s="39"/>
      <c r="U14" s="39"/>
      <c r="V14" s="39"/>
      <c r="W14" s="160">
        <f>SUM(W11:W13)</f>
        <v>1850</v>
      </c>
    </row>
  </sheetData>
  <mergeCells count="13">
    <mergeCell ref="B10:D10"/>
    <mergeCell ref="A11:A13"/>
    <mergeCell ref="B11:B13"/>
    <mergeCell ref="C11:C13"/>
    <mergeCell ref="A1:W1"/>
    <mergeCell ref="A8:A9"/>
    <mergeCell ref="B8:B9"/>
    <mergeCell ref="C8:C9"/>
    <mergeCell ref="D8:D9"/>
    <mergeCell ref="E8:P8"/>
    <mergeCell ref="Q8:Q9"/>
    <mergeCell ref="R8:R9"/>
    <mergeCell ref="S8:W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opLeftCell="A4" workbookViewId="0">
      <selection activeCell="T11" sqref="T11"/>
    </sheetView>
  </sheetViews>
  <sheetFormatPr baseColWidth="10" defaultRowHeight="12.75" x14ac:dyDescent="0.2"/>
  <cols>
    <col min="2" max="2" width="14.28515625" customWidth="1"/>
    <col min="5" max="6" width="2" bestFit="1" customWidth="1"/>
    <col min="7" max="7" width="2.5703125" bestFit="1" customWidth="1"/>
    <col min="8" max="8" width="2.28515625" bestFit="1" customWidth="1"/>
    <col min="9" max="9" width="2.5703125" bestFit="1" customWidth="1"/>
    <col min="10" max="12" width="2.28515625" bestFit="1" customWidth="1"/>
    <col min="13" max="13" width="2.140625" bestFit="1" customWidth="1"/>
    <col min="14" max="14" width="2.42578125" bestFit="1" customWidth="1"/>
    <col min="15" max="16" width="2.28515625" bestFit="1" customWidth="1"/>
  </cols>
  <sheetData>
    <row r="1" spans="1:23" ht="15.75" x14ac:dyDescent="0.2">
      <c r="A1" s="205" t="s">
        <v>43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t="15.75" x14ac:dyDescent="0.2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x14ac:dyDescent="0.2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8"/>
    </row>
    <row r="4" spans="1:23" x14ac:dyDescent="0.2">
      <c r="A4" s="33" t="s">
        <v>149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8"/>
    </row>
    <row r="5" spans="1:23" x14ac:dyDescent="0.2">
      <c r="A5" s="33" t="s">
        <v>150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8"/>
    </row>
    <row r="6" spans="1:23" x14ac:dyDescent="0.2">
      <c r="A6" s="33" t="s">
        <v>151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8"/>
    </row>
    <row r="7" spans="1:23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8"/>
    </row>
    <row r="8" spans="1:23" x14ac:dyDescent="0.2">
      <c r="A8" s="204" t="s">
        <v>15</v>
      </c>
      <c r="B8" s="207" t="s">
        <v>101</v>
      </c>
      <c r="C8" s="208" t="s">
        <v>26</v>
      </c>
      <c r="D8" s="206" t="s">
        <v>0</v>
      </c>
      <c r="E8" s="207" t="s">
        <v>17</v>
      </c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 t="s">
        <v>10</v>
      </c>
      <c r="R8" s="207" t="s">
        <v>11</v>
      </c>
      <c r="S8" s="206" t="s">
        <v>12</v>
      </c>
      <c r="T8" s="206"/>
      <c r="U8" s="206"/>
      <c r="V8" s="206"/>
      <c r="W8" s="206"/>
    </row>
    <row r="9" spans="1:23" ht="24" x14ac:dyDescent="0.2">
      <c r="A9" s="204"/>
      <c r="B9" s="207"/>
      <c r="C9" s="208"/>
      <c r="D9" s="206"/>
      <c r="E9" s="55" t="s">
        <v>1</v>
      </c>
      <c r="F9" s="55" t="s">
        <v>2</v>
      </c>
      <c r="G9" s="55" t="s">
        <v>3</v>
      </c>
      <c r="H9" s="55" t="s">
        <v>4</v>
      </c>
      <c r="I9" s="55" t="s">
        <v>3</v>
      </c>
      <c r="J9" s="55" t="s">
        <v>5</v>
      </c>
      <c r="K9" s="55" t="s">
        <v>5</v>
      </c>
      <c r="L9" s="55" t="s">
        <v>4</v>
      </c>
      <c r="M9" s="55" t="s">
        <v>6</v>
      </c>
      <c r="N9" s="55" t="s">
        <v>7</v>
      </c>
      <c r="O9" s="55" t="s">
        <v>8</v>
      </c>
      <c r="P9" s="55" t="s">
        <v>9</v>
      </c>
      <c r="Q9" s="207"/>
      <c r="R9" s="207"/>
      <c r="S9" s="65" t="s">
        <v>35</v>
      </c>
      <c r="T9" s="172" t="s">
        <v>18</v>
      </c>
      <c r="U9" s="172" t="s">
        <v>18</v>
      </c>
      <c r="V9" s="57" t="s">
        <v>31</v>
      </c>
      <c r="W9" s="172" t="s">
        <v>13</v>
      </c>
    </row>
    <row r="10" spans="1:23" ht="60.75" customHeight="1" x14ac:dyDescent="0.2">
      <c r="A10" s="147"/>
      <c r="B10" s="203" t="s">
        <v>152</v>
      </c>
      <c r="C10" s="203"/>
      <c r="D10" s="20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183"/>
      <c r="R10" s="59"/>
      <c r="S10" s="60"/>
      <c r="T10" s="60"/>
      <c r="U10" s="60"/>
      <c r="V10" s="60"/>
      <c r="W10" s="60"/>
    </row>
    <row r="11" spans="1:23" ht="129" customHeight="1" x14ac:dyDescent="0.2">
      <c r="A11" s="173" t="s">
        <v>19</v>
      </c>
      <c r="B11" s="173" t="s">
        <v>153</v>
      </c>
      <c r="C11" s="173" t="s">
        <v>143</v>
      </c>
      <c r="D11" s="146" t="s">
        <v>154</v>
      </c>
      <c r="E11" s="58"/>
      <c r="F11" s="148" t="s">
        <v>14</v>
      </c>
      <c r="G11" s="148" t="s">
        <v>14</v>
      </c>
      <c r="H11" s="58"/>
      <c r="I11" s="58"/>
      <c r="J11" s="58"/>
      <c r="K11" s="58"/>
      <c r="L11" s="58"/>
      <c r="M11" s="58"/>
      <c r="N11" s="58"/>
      <c r="O11" s="58"/>
      <c r="P11" s="181"/>
      <c r="Q11" s="184" t="s">
        <v>155</v>
      </c>
      <c r="R11" s="185" t="s">
        <v>147</v>
      </c>
      <c r="S11" s="187" t="s">
        <v>79</v>
      </c>
      <c r="T11" s="149">
        <v>1100</v>
      </c>
      <c r="U11" s="168">
        <v>0</v>
      </c>
      <c r="V11" s="168" t="s">
        <v>31</v>
      </c>
      <c r="W11" s="151">
        <f>SUM(U11,T11)</f>
        <v>1100</v>
      </c>
    </row>
    <row r="12" spans="1:23" x14ac:dyDescent="0.2">
      <c r="A12" s="34"/>
      <c r="B12" s="35"/>
      <c r="C12" s="36"/>
      <c r="D12" s="3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37"/>
      <c r="R12" s="9"/>
      <c r="S12" s="38"/>
      <c r="T12" s="39"/>
      <c r="U12" s="39"/>
      <c r="V12" s="39"/>
      <c r="W12" s="160">
        <f>SUM(W11:W11)</f>
        <v>1100</v>
      </c>
    </row>
  </sheetData>
  <mergeCells count="10">
    <mergeCell ref="B10:D10"/>
    <mergeCell ref="A1:W1"/>
    <mergeCell ref="A8:A9"/>
    <mergeCell ref="B8:B9"/>
    <mergeCell ref="C8:C9"/>
    <mergeCell ref="D8:D9"/>
    <mergeCell ref="E8:P8"/>
    <mergeCell ref="Q8:Q9"/>
    <mergeCell ref="R8:R9"/>
    <mergeCell ref="S8:W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zoomScale="85" zoomScaleNormal="85" workbookViewId="0">
      <selection sqref="A1:H1"/>
    </sheetView>
  </sheetViews>
  <sheetFormatPr baseColWidth="10" defaultRowHeight="12.75" x14ac:dyDescent="0.2"/>
  <cols>
    <col min="1" max="1" width="28.7109375" customWidth="1"/>
    <col min="3" max="3" width="31.42578125" customWidth="1"/>
    <col min="5" max="5" width="13.140625" customWidth="1"/>
    <col min="7" max="7" width="13.140625" customWidth="1"/>
    <col min="8" max="8" width="13.28515625" customWidth="1"/>
    <col min="9" max="9" width="14.5703125" bestFit="1" customWidth="1"/>
    <col min="10" max="10" width="13.42578125" customWidth="1"/>
  </cols>
  <sheetData>
    <row r="1" spans="1:10" x14ac:dyDescent="0.2">
      <c r="A1" s="238" t="s">
        <v>198</v>
      </c>
      <c r="B1" s="238"/>
      <c r="C1" s="238"/>
      <c r="D1" s="238"/>
      <c r="E1" s="238"/>
      <c r="F1" s="238"/>
      <c r="G1" s="238"/>
      <c r="H1" s="238"/>
    </row>
    <row r="2" spans="1:10" ht="13.5" thickBot="1" x14ac:dyDescent="0.25">
      <c r="E2" s="53"/>
    </row>
    <row r="3" spans="1:10" ht="38.25" x14ac:dyDescent="0.2">
      <c r="A3" s="96" t="s">
        <v>40</v>
      </c>
      <c r="B3" s="97" t="s">
        <v>53</v>
      </c>
      <c r="C3" s="97" t="s">
        <v>54</v>
      </c>
      <c r="D3" s="98" t="s">
        <v>41</v>
      </c>
      <c r="E3" s="97" t="s">
        <v>55</v>
      </c>
      <c r="F3" s="97" t="s">
        <v>56</v>
      </c>
      <c r="G3" s="99" t="s">
        <v>31</v>
      </c>
      <c r="H3" s="99" t="s">
        <v>57</v>
      </c>
      <c r="I3" s="99" t="s">
        <v>58</v>
      </c>
      <c r="J3" s="100" t="s">
        <v>59</v>
      </c>
    </row>
    <row r="4" spans="1:10" ht="19.5" customHeight="1" x14ac:dyDescent="0.2">
      <c r="A4" s="101"/>
      <c r="B4" s="102"/>
      <c r="C4" s="102"/>
      <c r="D4" s="102"/>
      <c r="E4" s="102"/>
      <c r="F4" s="102"/>
      <c r="G4" s="103" t="e">
        <f>G6+G43+#REF!+G57</f>
        <v>#REF!</v>
      </c>
      <c r="H4" s="103" t="e">
        <f>H6+H43+#REF!+H57</f>
        <v>#REF!</v>
      </c>
      <c r="I4" s="103" t="e">
        <f>I6+I43+#REF!+I57</f>
        <v>#REF!</v>
      </c>
      <c r="J4" s="104" t="e">
        <f>SUM(G4:I4)</f>
        <v>#REF!</v>
      </c>
    </row>
    <row r="5" spans="1:10" ht="24" customHeight="1" x14ac:dyDescent="0.2">
      <c r="A5" s="239" t="s">
        <v>60</v>
      </c>
      <c r="B5" s="240"/>
      <c r="C5" s="240"/>
      <c r="D5" s="240"/>
      <c r="E5" s="240"/>
      <c r="F5" s="240"/>
      <c r="G5" s="240"/>
      <c r="H5" s="240"/>
      <c r="I5" s="240"/>
      <c r="J5" s="241"/>
    </row>
    <row r="6" spans="1:10" ht="15.75" x14ac:dyDescent="0.25">
      <c r="A6" s="253" t="s">
        <v>61</v>
      </c>
      <c r="B6" s="254"/>
      <c r="C6" s="255"/>
      <c r="D6" s="242"/>
      <c r="E6" s="243"/>
      <c r="F6" s="243"/>
      <c r="G6" s="137" t="e">
        <f>G7+#REF!</f>
        <v>#REF!</v>
      </c>
      <c r="H6" s="137" t="e">
        <f>H7+#REF!</f>
        <v>#REF!</v>
      </c>
      <c r="I6" s="137" t="e">
        <f>I7+#REF!</f>
        <v>#REF!</v>
      </c>
      <c r="J6" s="137" t="e">
        <f>J7+#REF!</f>
        <v>#REF!</v>
      </c>
    </row>
    <row r="7" spans="1:10" ht="42.75" customHeight="1" x14ac:dyDescent="0.2">
      <c r="A7" s="242" t="s">
        <v>156</v>
      </c>
      <c r="B7" s="243"/>
      <c r="C7" s="243"/>
      <c r="D7" s="105"/>
      <c r="E7" s="105"/>
      <c r="F7" s="105"/>
      <c r="G7" s="106" t="e">
        <f>G8+G22+G33+#REF!</f>
        <v>#REF!</v>
      </c>
      <c r="H7" s="106" t="e">
        <f>H8+H22+H33+#REF!+#REF!+#REF!+#REF!</f>
        <v>#REF!</v>
      </c>
      <c r="I7" s="106" t="e">
        <f>I8+I22+I33+#REF!+#REF!+#REF!+#REF!</f>
        <v>#REF!</v>
      </c>
      <c r="J7" s="106" t="e">
        <f>J8+J22+J33+#REF!+#REF!+#REF!+#REF!</f>
        <v>#REF!</v>
      </c>
    </row>
    <row r="8" spans="1:10" ht="39" customHeight="1" x14ac:dyDescent="0.2">
      <c r="A8" s="244" t="s">
        <v>157</v>
      </c>
      <c r="B8" s="245"/>
      <c r="C8" s="246"/>
      <c r="D8" s="105"/>
      <c r="E8" s="105"/>
      <c r="F8" s="105"/>
      <c r="G8" s="107">
        <f>G9+G17</f>
        <v>1265</v>
      </c>
      <c r="H8" s="107">
        <f>H9+H17</f>
        <v>1700</v>
      </c>
      <c r="I8" s="107">
        <f>I9+I17</f>
        <v>0</v>
      </c>
      <c r="J8" s="107">
        <f>J9+J17</f>
        <v>2965</v>
      </c>
    </row>
    <row r="9" spans="1:10" ht="30" customHeight="1" x14ac:dyDescent="0.2">
      <c r="A9" s="247" t="s">
        <v>158</v>
      </c>
      <c r="B9" s="248"/>
      <c r="C9" s="249"/>
      <c r="D9" s="250" t="s">
        <v>62</v>
      </c>
      <c r="E9" s="250"/>
      <c r="F9" s="105"/>
      <c r="G9" s="108">
        <f>SUM(G10:G13)</f>
        <v>715</v>
      </c>
      <c r="H9" s="108">
        <f>SUM(H10:H13)</f>
        <v>200</v>
      </c>
      <c r="I9" s="108">
        <f>SUM(I10:I13)</f>
        <v>0</v>
      </c>
      <c r="J9" s="109">
        <f>SUM(J10:J13)</f>
        <v>915</v>
      </c>
    </row>
    <row r="10" spans="1:10" x14ac:dyDescent="0.2">
      <c r="A10" s="110" t="s">
        <v>77</v>
      </c>
      <c r="B10" s="105">
        <v>29</v>
      </c>
      <c r="C10" s="110" t="s">
        <v>64</v>
      </c>
      <c r="D10" s="111">
        <v>215</v>
      </c>
      <c r="E10" s="105">
        <v>1</v>
      </c>
      <c r="F10" s="110">
        <v>1</v>
      </c>
      <c r="G10" s="112">
        <f>E10*D10</f>
        <v>215</v>
      </c>
      <c r="H10" s="111">
        <v>0</v>
      </c>
      <c r="I10" s="111">
        <v>0</v>
      </c>
      <c r="J10" s="108">
        <f>SUM(G10:I10)</f>
        <v>215</v>
      </c>
    </row>
    <row r="11" spans="1:10" x14ac:dyDescent="0.2">
      <c r="A11" s="110" t="s">
        <v>78</v>
      </c>
      <c r="B11" s="105">
        <v>29</v>
      </c>
      <c r="C11" s="110" t="s">
        <v>64</v>
      </c>
      <c r="D11" s="111">
        <v>250</v>
      </c>
      <c r="E11" s="105">
        <v>1</v>
      </c>
      <c r="F11" s="105">
        <v>2</v>
      </c>
      <c r="G11" s="111">
        <f>E11*D11</f>
        <v>250</v>
      </c>
      <c r="H11" s="111">
        <v>0</v>
      </c>
      <c r="I11" s="111">
        <v>0</v>
      </c>
      <c r="J11" s="108">
        <f>SUM(G11:I11)</f>
        <v>250</v>
      </c>
    </row>
    <row r="12" spans="1:10" x14ac:dyDescent="0.2">
      <c r="A12" s="110" t="s">
        <v>65</v>
      </c>
      <c r="B12" s="105">
        <v>165</v>
      </c>
      <c r="C12" s="110" t="s">
        <v>66</v>
      </c>
      <c r="D12" s="111">
        <v>25</v>
      </c>
      <c r="E12" s="105">
        <v>10</v>
      </c>
      <c r="F12" s="105">
        <v>3</v>
      </c>
      <c r="G12" s="111">
        <f>E12*D12</f>
        <v>250</v>
      </c>
      <c r="H12" s="111">
        <v>0</v>
      </c>
      <c r="I12" s="111">
        <v>0</v>
      </c>
      <c r="J12" s="108">
        <f>SUM(G12:I12)</f>
        <v>250</v>
      </c>
    </row>
    <row r="13" spans="1:10" x14ac:dyDescent="0.2">
      <c r="A13" s="113" t="s">
        <v>79</v>
      </c>
      <c r="B13" s="105">
        <v>31</v>
      </c>
      <c r="C13" s="113" t="s">
        <v>64</v>
      </c>
      <c r="D13" s="111">
        <v>50</v>
      </c>
      <c r="E13" s="105">
        <v>4</v>
      </c>
      <c r="F13" s="114">
        <v>4</v>
      </c>
      <c r="G13" s="111">
        <v>0</v>
      </c>
      <c r="H13" s="111">
        <f>E13*D13</f>
        <v>200</v>
      </c>
      <c r="I13" s="111">
        <v>0</v>
      </c>
      <c r="J13" s="108">
        <f>SUM(G13:I13)</f>
        <v>200</v>
      </c>
    </row>
    <row r="14" spans="1:10" x14ac:dyDescent="0.2">
      <c r="A14" s="229" t="s">
        <v>159</v>
      </c>
      <c r="B14" s="230"/>
      <c r="C14" s="230"/>
      <c r="D14" s="231" t="s">
        <v>62</v>
      </c>
      <c r="E14" s="231"/>
      <c r="F14" s="105"/>
      <c r="G14" s="108">
        <f>SUM(G15:G15)</f>
        <v>0</v>
      </c>
      <c r="H14" s="108">
        <f>SUM(H15:H15)</f>
        <v>350</v>
      </c>
      <c r="I14" s="108">
        <f>SUM(I15:I15)</f>
        <v>0</v>
      </c>
      <c r="J14" s="115">
        <f>SUM(J15:J15)</f>
        <v>350</v>
      </c>
    </row>
    <row r="15" spans="1:10" ht="28.5" customHeight="1" x14ac:dyDescent="0.2">
      <c r="A15" s="116" t="s">
        <v>160</v>
      </c>
      <c r="B15" s="116">
        <v>31</v>
      </c>
      <c r="C15" s="116" t="s">
        <v>64</v>
      </c>
      <c r="D15" s="111">
        <v>50</v>
      </c>
      <c r="E15" s="105">
        <v>7</v>
      </c>
      <c r="F15" s="105">
        <v>2</v>
      </c>
      <c r="G15" s="111">
        <v>0</v>
      </c>
      <c r="H15" s="111">
        <f>E15*D15</f>
        <v>350</v>
      </c>
      <c r="I15" s="111">
        <v>0</v>
      </c>
      <c r="J15" s="108">
        <f>SUM(G15:I15)</f>
        <v>350</v>
      </c>
    </row>
    <row r="16" spans="1:10" x14ac:dyDescent="0.2">
      <c r="A16" s="193"/>
      <c r="B16" s="194"/>
      <c r="C16" s="193"/>
      <c r="D16" s="111"/>
      <c r="E16" s="105"/>
      <c r="F16" s="114"/>
      <c r="G16" s="111"/>
      <c r="H16" s="111"/>
      <c r="I16" s="111"/>
      <c r="J16" s="108"/>
    </row>
    <row r="17" spans="1:10" x14ac:dyDescent="0.2">
      <c r="A17" s="229" t="s">
        <v>161</v>
      </c>
      <c r="B17" s="230"/>
      <c r="C17" s="230"/>
      <c r="D17" s="231" t="s">
        <v>62</v>
      </c>
      <c r="E17" s="231"/>
      <c r="F17" s="105"/>
      <c r="G17" s="108">
        <f>SUM(G18:G20)</f>
        <v>550</v>
      </c>
      <c r="H17" s="108">
        <f>SUM(H18:H20)</f>
        <v>1500</v>
      </c>
      <c r="I17" s="108">
        <f>SUM(I18:I20)</f>
        <v>0</v>
      </c>
      <c r="J17" s="115">
        <f>SUM(J18:J20)</f>
        <v>2050</v>
      </c>
    </row>
    <row r="18" spans="1:10" x14ac:dyDescent="0.2">
      <c r="A18" s="116" t="s">
        <v>80</v>
      </c>
      <c r="B18" s="116">
        <v>31</v>
      </c>
      <c r="C18" s="116" t="s">
        <v>64</v>
      </c>
      <c r="D18" s="111">
        <v>50</v>
      </c>
      <c r="E18" s="105">
        <v>30</v>
      </c>
      <c r="F18" s="105">
        <v>2</v>
      </c>
      <c r="G18" s="111">
        <v>0</v>
      </c>
      <c r="H18" s="111">
        <f>E18*D18</f>
        <v>1500</v>
      </c>
      <c r="I18" s="111">
        <v>0</v>
      </c>
      <c r="J18" s="108">
        <f>SUM(G18:I18)</f>
        <v>1500</v>
      </c>
    </row>
    <row r="19" spans="1:10" x14ac:dyDescent="0.2">
      <c r="A19" s="105" t="s">
        <v>67</v>
      </c>
      <c r="B19" s="105">
        <v>29</v>
      </c>
      <c r="C19" s="105" t="s">
        <v>64</v>
      </c>
      <c r="D19" s="111">
        <v>300</v>
      </c>
      <c r="E19" s="105">
        <v>1</v>
      </c>
      <c r="F19" s="105">
        <v>6</v>
      </c>
      <c r="G19" s="111">
        <f>E19*D19</f>
        <v>300</v>
      </c>
      <c r="H19" s="111">
        <v>0</v>
      </c>
      <c r="I19" s="111">
        <v>0</v>
      </c>
      <c r="J19" s="108">
        <f>SUM(G19:I19)</f>
        <v>300</v>
      </c>
    </row>
    <row r="20" spans="1:10" x14ac:dyDescent="0.2">
      <c r="A20" s="116" t="s">
        <v>65</v>
      </c>
      <c r="B20" s="105">
        <v>165</v>
      </c>
      <c r="C20" s="105" t="s">
        <v>66</v>
      </c>
      <c r="D20" s="111">
        <v>25</v>
      </c>
      <c r="E20" s="105">
        <v>10</v>
      </c>
      <c r="F20" s="105">
        <v>3</v>
      </c>
      <c r="G20" s="111">
        <f>E20*D20</f>
        <v>250</v>
      </c>
      <c r="H20" s="111">
        <v>0</v>
      </c>
      <c r="I20" s="111">
        <v>0</v>
      </c>
      <c r="J20" s="108">
        <f>SUM(G20:I20)</f>
        <v>250</v>
      </c>
    </row>
    <row r="22" spans="1:10" ht="59.25" customHeight="1" x14ac:dyDescent="0.2">
      <c r="A22" s="251" t="s">
        <v>162</v>
      </c>
      <c r="B22" s="252"/>
      <c r="C22" s="252"/>
      <c r="D22" s="105"/>
      <c r="E22" s="105"/>
      <c r="F22" s="105"/>
      <c r="G22" s="108">
        <f>G28</f>
        <v>500</v>
      </c>
      <c r="H22" s="108">
        <f>H28</f>
        <v>500</v>
      </c>
      <c r="I22" s="108">
        <f>I28</f>
        <v>0</v>
      </c>
      <c r="J22" s="108">
        <f>J28</f>
        <v>1000</v>
      </c>
    </row>
    <row r="23" spans="1:10" ht="33" customHeight="1" x14ac:dyDescent="0.2">
      <c r="A23" s="232" t="s">
        <v>163</v>
      </c>
      <c r="B23" s="233"/>
      <c r="C23" s="233"/>
      <c r="D23" s="231" t="s">
        <v>62</v>
      </c>
      <c r="E23" s="231"/>
      <c r="F23" s="105"/>
      <c r="G23" s="108">
        <f>SUM(G24:G26)</f>
        <v>500</v>
      </c>
      <c r="H23" s="108">
        <f>SUM(H24:H26)</f>
        <v>500</v>
      </c>
      <c r="I23" s="108">
        <f>SUM(I24:I26)</f>
        <v>0</v>
      </c>
      <c r="J23" s="115">
        <f>SUM(J24:J26)</f>
        <v>1000</v>
      </c>
    </row>
    <row r="24" spans="1:10" x14ac:dyDescent="0.2">
      <c r="A24" s="110" t="s">
        <v>63</v>
      </c>
      <c r="B24" s="116">
        <v>31</v>
      </c>
      <c r="C24" s="116" t="s">
        <v>64</v>
      </c>
      <c r="D24" s="111">
        <v>50</v>
      </c>
      <c r="E24" s="105">
        <v>10</v>
      </c>
      <c r="F24" s="105">
        <v>1</v>
      </c>
      <c r="G24" s="111">
        <v>0</v>
      </c>
      <c r="H24" s="111">
        <f>E24*D24</f>
        <v>500</v>
      </c>
      <c r="I24" s="111">
        <v>0</v>
      </c>
      <c r="J24" s="108">
        <f>SUM(G24:I24)</f>
        <v>500</v>
      </c>
    </row>
    <row r="25" spans="1:10" x14ac:dyDescent="0.2">
      <c r="A25" s="105" t="s">
        <v>67</v>
      </c>
      <c r="B25" s="105">
        <v>29</v>
      </c>
      <c r="C25" s="105" t="s">
        <v>64</v>
      </c>
      <c r="D25" s="111">
        <v>250</v>
      </c>
      <c r="E25" s="105">
        <v>1</v>
      </c>
      <c r="F25" s="105">
        <v>6</v>
      </c>
      <c r="G25" s="111">
        <f>E25*D25</f>
        <v>250</v>
      </c>
      <c r="H25" s="111">
        <v>0</v>
      </c>
      <c r="I25" s="111">
        <v>0</v>
      </c>
      <c r="J25" s="108">
        <f>SUM(G25:I25)</f>
        <v>250</v>
      </c>
    </row>
    <row r="26" spans="1:10" x14ac:dyDescent="0.2">
      <c r="A26" s="116" t="s">
        <v>65</v>
      </c>
      <c r="B26" s="105">
        <v>165</v>
      </c>
      <c r="C26" s="105" t="s">
        <v>66</v>
      </c>
      <c r="D26" s="111">
        <v>25</v>
      </c>
      <c r="E26" s="105">
        <v>10</v>
      </c>
      <c r="F26" s="105">
        <v>3</v>
      </c>
      <c r="G26" s="111">
        <f>E26*D26</f>
        <v>250</v>
      </c>
      <c r="H26" s="111">
        <v>0</v>
      </c>
      <c r="I26" s="111">
        <v>0</v>
      </c>
      <c r="J26" s="108">
        <f>SUM(G26:I26)</f>
        <v>250</v>
      </c>
    </row>
    <row r="27" spans="1:10" x14ac:dyDescent="0.2">
      <c r="A27" s="178"/>
      <c r="B27" s="179"/>
      <c r="C27" s="179"/>
      <c r="D27" s="105"/>
      <c r="E27" s="105"/>
      <c r="F27" s="105"/>
      <c r="G27" s="108"/>
      <c r="H27" s="108"/>
      <c r="I27" s="108"/>
      <c r="J27" s="108"/>
    </row>
    <row r="28" spans="1:10" ht="27.75" customHeight="1" x14ac:dyDescent="0.2">
      <c r="A28" s="232" t="s">
        <v>164</v>
      </c>
      <c r="B28" s="233"/>
      <c r="C28" s="233"/>
      <c r="D28" s="231" t="s">
        <v>62</v>
      </c>
      <c r="E28" s="231"/>
      <c r="F28" s="105"/>
      <c r="G28" s="108">
        <f>SUM(G29:G31)</f>
        <v>500</v>
      </c>
      <c r="H28" s="108">
        <f>SUM(H29:H31)</f>
        <v>500</v>
      </c>
      <c r="I28" s="108">
        <f>SUM(I29:I31)</f>
        <v>0</v>
      </c>
      <c r="J28" s="115">
        <f>SUM(J29:J31)</f>
        <v>1000</v>
      </c>
    </row>
    <row r="29" spans="1:10" x14ac:dyDescent="0.2">
      <c r="A29" s="110" t="s">
        <v>63</v>
      </c>
      <c r="B29" s="116">
        <v>31</v>
      </c>
      <c r="C29" s="116" t="s">
        <v>64</v>
      </c>
      <c r="D29" s="111">
        <v>50</v>
      </c>
      <c r="E29" s="105">
        <v>10</v>
      </c>
      <c r="F29" s="105">
        <v>1</v>
      </c>
      <c r="G29" s="111">
        <v>0</v>
      </c>
      <c r="H29" s="111">
        <f>E29*D29</f>
        <v>500</v>
      </c>
      <c r="I29" s="111">
        <v>0</v>
      </c>
      <c r="J29" s="108">
        <f>SUM(G29:I29)</f>
        <v>500</v>
      </c>
    </row>
    <row r="30" spans="1:10" x14ac:dyDescent="0.2">
      <c r="A30" s="105" t="s">
        <v>67</v>
      </c>
      <c r="B30" s="105">
        <v>29</v>
      </c>
      <c r="C30" s="105" t="s">
        <v>64</v>
      </c>
      <c r="D30" s="111">
        <v>250</v>
      </c>
      <c r="E30" s="105">
        <v>1</v>
      </c>
      <c r="F30" s="105">
        <v>6</v>
      </c>
      <c r="G30" s="111">
        <f>E30*D30</f>
        <v>250</v>
      </c>
      <c r="H30" s="111">
        <v>0</v>
      </c>
      <c r="I30" s="111">
        <v>0</v>
      </c>
      <c r="J30" s="108">
        <f>SUM(G30:I30)</f>
        <v>250</v>
      </c>
    </row>
    <row r="31" spans="1:10" x14ac:dyDescent="0.2">
      <c r="A31" s="116" t="s">
        <v>65</v>
      </c>
      <c r="B31" s="105">
        <v>165</v>
      </c>
      <c r="C31" s="105" t="s">
        <v>66</v>
      </c>
      <c r="D31" s="111">
        <v>25</v>
      </c>
      <c r="E31" s="105">
        <v>10</v>
      </c>
      <c r="F31" s="105">
        <v>3</v>
      </c>
      <c r="G31" s="111">
        <f>E31*D31</f>
        <v>250</v>
      </c>
      <c r="H31" s="111">
        <v>0</v>
      </c>
      <c r="I31" s="111">
        <v>0</v>
      </c>
      <c r="J31" s="108">
        <f>SUM(G31:I31)</f>
        <v>250</v>
      </c>
    </row>
    <row r="33" spans="1:10" ht="34.5" customHeight="1" x14ac:dyDescent="0.2">
      <c r="A33" s="232" t="s">
        <v>165</v>
      </c>
      <c r="B33" s="233"/>
      <c r="C33" s="233"/>
      <c r="G33" s="108">
        <f>G34</f>
        <v>500</v>
      </c>
      <c r="H33" s="108">
        <f>H34</f>
        <v>250</v>
      </c>
      <c r="I33" s="108">
        <f>I34</f>
        <v>0</v>
      </c>
      <c r="J33" s="108">
        <f>J34</f>
        <v>750</v>
      </c>
    </row>
    <row r="34" spans="1:10" ht="32.25" customHeight="1" x14ac:dyDescent="0.2">
      <c r="A34" s="235" t="s">
        <v>166</v>
      </c>
      <c r="B34" s="236"/>
      <c r="C34" s="237"/>
      <c r="D34" s="231" t="s">
        <v>62</v>
      </c>
      <c r="E34" s="231"/>
      <c r="F34" s="105"/>
      <c r="G34" s="108">
        <f>SUM(G35:G36)</f>
        <v>500</v>
      </c>
      <c r="H34" s="108">
        <f>SUM(H35:H36)</f>
        <v>250</v>
      </c>
      <c r="I34" s="108">
        <f>SUM(I35:I36)</f>
        <v>0</v>
      </c>
      <c r="J34" s="108">
        <f>SUM(J35:J36)</f>
        <v>750</v>
      </c>
    </row>
    <row r="35" spans="1:10" ht="27.75" customHeight="1" x14ac:dyDescent="0.2">
      <c r="A35" s="110" t="s">
        <v>81</v>
      </c>
      <c r="B35" s="105">
        <v>31</v>
      </c>
      <c r="C35" s="110" t="s">
        <v>64</v>
      </c>
      <c r="D35" s="117">
        <v>50</v>
      </c>
      <c r="E35" s="114">
        <v>5</v>
      </c>
      <c r="F35" s="114">
        <v>8</v>
      </c>
      <c r="G35" s="117">
        <v>0</v>
      </c>
      <c r="H35" s="117">
        <f>E35*D35</f>
        <v>250</v>
      </c>
      <c r="I35" s="111">
        <v>0</v>
      </c>
      <c r="J35" s="108">
        <f>SUM(G35:I35)</f>
        <v>250</v>
      </c>
    </row>
    <row r="36" spans="1:10" ht="30" customHeight="1" x14ac:dyDescent="0.2">
      <c r="A36" s="110" t="s">
        <v>82</v>
      </c>
      <c r="B36" s="105">
        <v>29</v>
      </c>
      <c r="C36" s="110" t="s">
        <v>64</v>
      </c>
      <c r="D36" s="117">
        <v>250</v>
      </c>
      <c r="E36" s="114">
        <v>2</v>
      </c>
      <c r="F36" s="114"/>
      <c r="G36" s="117">
        <f>E36*D36</f>
        <v>500</v>
      </c>
      <c r="H36" s="117">
        <v>0</v>
      </c>
      <c r="I36" s="111">
        <v>0</v>
      </c>
      <c r="J36" s="108">
        <f>SUM(G36:I36)</f>
        <v>500</v>
      </c>
    </row>
    <row r="38" spans="1:10" ht="26.25" customHeight="1" x14ac:dyDescent="0.2">
      <c r="D38" s="118"/>
      <c r="E38" s="119"/>
      <c r="F38" s="119"/>
      <c r="G38" s="118"/>
      <c r="H38" s="118"/>
      <c r="I38" s="120"/>
      <c r="J38" s="121"/>
    </row>
    <row r="39" spans="1:10" x14ac:dyDescent="0.2">
      <c r="A39" s="127"/>
    </row>
    <row r="41" spans="1:10" ht="42.75" customHeight="1" x14ac:dyDescent="0.25">
      <c r="A41" s="259" t="s">
        <v>68</v>
      </c>
      <c r="B41" s="259"/>
      <c r="C41" s="259"/>
      <c r="D41" s="259"/>
      <c r="E41" s="259"/>
      <c r="F41" s="259"/>
      <c r="G41" s="259"/>
      <c r="H41" s="259"/>
      <c r="I41" s="259"/>
      <c r="J41" s="259"/>
    </row>
    <row r="42" spans="1:10" ht="15.75" x14ac:dyDescent="0.25">
      <c r="A42" s="260" t="s">
        <v>61</v>
      </c>
      <c r="B42" s="260"/>
      <c r="C42" s="260"/>
      <c r="D42" s="260"/>
      <c r="E42" s="260"/>
      <c r="F42" s="261"/>
      <c r="G42" s="128"/>
      <c r="H42" s="128"/>
      <c r="I42" s="128"/>
      <c r="J42" s="129">
        <f>J43</f>
        <v>21500</v>
      </c>
    </row>
    <row r="43" spans="1:10" ht="15.75" x14ac:dyDescent="0.25">
      <c r="A43" s="262" t="s">
        <v>69</v>
      </c>
      <c r="B43" s="262"/>
      <c r="C43" s="262"/>
      <c r="D43" s="262"/>
      <c r="E43" s="130"/>
      <c r="F43" s="130"/>
      <c r="G43" s="128">
        <f>G44</f>
        <v>0</v>
      </c>
      <c r="H43" s="128">
        <f>H44</f>
        <v>21500</v>
      </c>
      <c r="I43" s="128">
        <f>I44</f>
        <v>0</v>
      </c>
      <c r="J43" s="128">
        <f>J44</f>
        <v>21500</v>
      </c>
    </row>
    <row r="44" spans="1:10" ht="46.5" customHeight="1" x14ac:dyDescent="0.2">
      <c r="A44" s="256" t="s">
        <v>167</v>
      </c>
      <c r="B44" s="256"/>
      <c r="C44" s="256"/>
      <c r="G44" s="195">
        <f>G45+G48</f>
        <v>0</v>
      </c>
      <c r="H44" s="195">
        <f>H45+H48</f>
        <v>21500</v>
      </c>
      <c r="I44" s="195">
        <f>I45+I48</f>
        <v>0</v>
      </c>
      <c r="J44" s="195">
        <f>J45+J48</f>
        <v>21500</v>
      </c>
    </row>
    <row r="45" spans="1:10" ht="31.5" customHeight="1" x14ac:dyDescent="0.2">
      <c r="A45" s="256" t="s">
        <v>168</v>
      </c>
      <c r="B45" s="256"/>
      <c r="C45" s="256"/>
      <c r="D45" s="257" t="s">
        <v>62</v>
      </c>
      <c r="E45" s="258"/>
      <c r="F45" s="123"/>
      <c r="G45" s="124">
        <f>SUM(G46:G46)</f>
        <v>0</v>
      </c>
      <c r="H45" s="124">
        <f>H46+H47</f>
        <v>3000</v>
      </c>
      <c r="I45" s="124">
        <f>SUM(I46:I46)</f>
        <v>0</v>
      </c>
      <c r="J45" s="125">
        <f>SUM(J46:J47)</f>
        <v>3000</v>
      </c>
    </row>
    <row r="46" spans="1:10" x14ac:dyDescent="0.2">
      <c r="A46" s="126" t="s">
        <v>81</v>
      </c>
      <c r="B46" s="105">
        <v>31</v>
      </c>
      <c r="C46" s="105" t="s">
        <v>70</v>
      </c>
      <c r="D46" s="111">
        <v>50</v>
      </c>
      <c r="E46" s="122">
        <v>10</v>
      </c>
      <c r="F46" s="122">
        <v>2</v>
      </c>
      <c r="G46" s="111">
        <v>0</v>
      </c>
      <c r="H46" s="111">
        <f>E46*D46</f>
        <v>500</v>
      </c>
      <c r="I46" s="111">
        <v>0</v>
      </c>
      <c r="J46" s="111">
        <f>SUM(G46:I46)</f>
        <v>500</v>
      </c>
    </row>
    <row r="47" spans="1:10" x14ac:dyDescent="0.2">
      <c r="A47" s="126" t="s">
        <v>193</v>
      </c>
      <c r="B47" s="105">
        <v>31</v>
      </c>
      <c r="C47" s="110" t="s">
        <v>194</v>
      </c>
      <c r="D47" s="105">
        <v>50</v>
      </c>
      <c r="E47" s="105">
        <v>50</v>
      </c>
      <c r="F47" s="105">
        <v>2</v>
      </c>
      <c r="G47" s="105"/>
      <c r="H47" s="105">
        <f>E47*D47</f>
        <v>2500</v>
      </c>
      <c r="I47" s="105"/>
      <c r="J47" s="111">
        <f>SUM(G47:I47)</f>
        <v>2500</v>
      </c>
    </row>
    <row r="48" spans="1:10" ht="39" customHeight="1" x14ac:dyDescent="0.2">
      <c r="A48" s="234" t="s">
        <v>169</v>
      </c>
      <c r="B48" s="234"/>
      <c r="C48" s="234"/>
      <c r="D48" s="105"/>
      <c r="E48" s="105"/>
      <c r="F48" s="105"/>
      <c r="G48" s="124">
        <f>SUM(G49:G50)</f>
        <v>0</v>
      </c>
      <c r="H48" s="124">
        <f>SUM(H49:H50)</f>
        <v>18500</v>
      </c>
      <c r="I48" s="124">
        <f>SUM(I49:I50)</f>
        <v>0</v>
      </c>
      <c r="J48" s="124">
        <f>SUM(J49:J50)</f>
        <v>18500</v>
      </c>
    </row>
    <row r="49" spans="1:10" ht="29.25" customHeight="1" x14ac:dyDescent="0.2">
      <c r="A49" s="79" t="s">
        <v>170</v>
      </c>
      <c r="B49" s="176">
        <v>31</v>
      </c>
      <c r="C49" s="79" t="s">
        <v>171</v>
      </c>
      <c r="D49" s="196">
        <f>75*20</f>
        <v>1500</v>
      </c>
      <c r="E49" s="197">
        <v>12</v>
      </c>
      <c r="F49" s="132">
        <v>2</v>
      </c>
      <c r="G49" s="111">
        <v>0</v>
      </c>
      <c r="H49" s="111">
        <f>E49*D49</f>
        <v>18000</v>
      </c>
      <c r="I49" s="111">
        <v>0</v>
      </c>
      <c r="J49" s="111">
        <f>SUM(G49:I49)</f>
        <v>18000</v>
      </c>
    </row>
    <row r="50" spans="1:10" ht="42.75" customHeight="1" x14ac:dyDescent="0.2">
      <c r="A50" s="79" t="s">
        <v>83</v>
      </c>
      <c r="B50" s="79">
        <v>31</v>
      </c>
      <c r="C50" s="79" t="s">
        <v>70</v>
      </c>
      <c r="D50" s="111">
        <v>50</v>
      </c>
      <c r="E50" s="105">
        <v>10</v>
      </c>
      <c r="F50" s="132">
        <v>1</v>
      </c>
      <c r="G50" s="111">
        <v>0</v>
      </c>
      <c r="H50" s="111">
        <f>E50*D50</f>
        <v>500</v>
      </c>
      <c r="I50" s="111">
        <v>0</v>
      </c>
      <c r="J50" s="111">
        <f>SUM(G50:I50)</f>
        <v>500</v>
      </c>
    </row>
    <row r="51" spans="1:10" ht="39" customHeight="1" x14ac:dyDescent="0.2">
      <c r="A51" s="234" t="s">
        <v>172</v>
      </c>
      <c r="B51" s="234"/>
      <c r="C51" s="234"/>
      <c r="D51" s="105"/>
      <c r="E51" s="105"/>
      <c r="F51" s="105"/>
      <c r="G51" s="124">
        <f>SUM(G52:G52)</f>
        <v>0</v>
      </c>
      <c r="H51" s="124">
        <f>SUM(H52:H52)</f>
        <v>900</v>
      </c>
      <c r="I51" s="124">
        <f>SUM(I52:I52)</f>
        <v>0</v>
      </c>
      <c r="J51" s="124">
        <f>SUM(J52:J52)</f>
        <v>900</v>
      </c>
    </row>
    <row r="52" spans="1:10" ht="29.25" customHeight="1" x14ac:dyDescent="0.2">
      <c r="A52" s="176" t="s">
        <v>173</v>
      </c>
      <c r="B52" s="176">
        <v>31</v>
      </c>
      <c r="C52" s="176" t="s">
        <v>174</v>
      </c>
      <c r="D52" s="196">
        <v>75</v>
      </c>
      <c r="E52" s="197">
        <v>12</v>
      </c>
      <c r="F52" s="132">
        <v>2</v>
      </c>
      <c r="G52" s="111">
        <v>0</v>
      </c>
      <c r="H52" s="111">
        <f>E52*D52</f>
        <v>900</v>
      </c>
      <c r="I52" s="111">
        <v>0</v>
      </c>
      <c r="J52" s="111">
        <f>SUM(G52:I52)</f>
        <v>900</v>
      </c>
    </row>
    <row r="53" spans="1:10" x14ac:dyDescent="0.2">
      <c r="A53" s="133"/>
      <c r="B53" s="72"/>
      <c r="C53" s="72"/>
    </row>
    <row r="54" spans="1:10" x14ac:dyDescent="0.2">
      <c r="A54" s="54"/>
      <c r="B54" s="1"/>
      <c r="C54" s="54"/>
      <c r="D54" s="1"/>
      <c r="E54" s="1"/>
      <c r="F54" s="1"/>
      <c r="G54" s="1"/>
      <c r="H54" s="1"/>
      <c r="I54" s="1"/>
      <c r="J54" s="1"/>
    </row>
    <row r="56" spans="1:10" ht="15.75" x14ac:dyDescent="0.25">
      <c r="A56" s="259" t="s">
        <v>72</v>
      </c>
      <c r="B56" s="259"/>
      <c r="C56" s="259"/>
      <c r="D56" s="259"/>
      <c r="E56" s="259"/>
      <c r="F56" s="259"/>
      <c r="G56" s="259"/>
      <c r="H56" s="259"/>
      <c r="I56" s="259"/>
      <c r="J56" s="259"/>
    </row>
    <row r="57" spans="1:10" ht="15.75" x14ac:dyDescent="0.25">
      <c r="A57" s="265" t="s">
        <v>61</v>
      </c>
      <c r="B57" s="265"/>
      <c r="C57" s="265"/>
      <c r="D57" s="265"/>
      <c r="E57" s="265"/>
      <c r="F57" s="266"/>
      <c r="G57" s="138" t="e">
        <f>G59+#REF!+G75</f>
        <v>#REF!</v>
      </c>
      <c r="H57" s="138" t="e">
        <f>H59+#REF!+H75</f>
        <v>#REF!</v>
      </c>
      <c r="I57" s="138" t="e">
        <f>I59+#REF!+I75</f>
        <v>#REF!</v>
      </c>
      <c r="J57" s="138" t="e">
        <f>J59+#REF!+J75</f>
        <v>#REF!</v>
      </c>
    </row>
    <row r="58" spans="1:10" ht="15.75" x14ac:dyDescent="0.25">
      <c r="A58" s="263" t="s">
        <v>86</v>
      </c>
      <c r="B58" s="263"/>
      <c r="C58" s="263"/>
      <c r="D58" s="263"/>
      <c r="E58" s="139"/>
      <c r="F58" s="139"/>
      <c r="G58" s="139"/>
      <c r="H58" s="139"/>
      <c r="I58" s="139"/>
      <c r="J58" s="139"/>
    </row>
    <row r="59" spans="1:10" ht="42" customHeight="1" x14ac:dyDescent="0.25">
      <c r="A59" s="209" t="s">
        <v>85</v>
      </c>
      <c r="B59" s="264"/>
      <c r="C59" s="264"/>
      <c r="G59" s="140" t="e">
        <f>G60+#REF!</f>
        <v>#REF!</v>
      </c>
      <c r="H59" s="140" t="e">
        <f>H60+#REF!</f>
        <v>#REF!</v>
      </c>
      <c r="I59" s="140" t="e">
        <f>I60+#REF!</f>
        <v>#REF!</v>
      </c>
      <c r="J59" s="140" t="e">
        <f>J60+#REF!</f>
        <v>#REF!</v>
      </c>
    </row>
    <row r="60" spans="1:10" ht="49.5" customHeight="1" x14ac:dyDescent="0.2">
      <c r="A60" s="209" t="s">
        <v>175</v>
      </c>
      <c r="B60" s="264"/>
      <c r="C60" s="264"/>
      <c r="G60" s="108">
        <f>G61</f>
        <v>1050</v>
      </c>
      <c r="H60" s="108">
        <f>H61</f>
        <v>750</v>
      </c>
      <c r="I60" s="108">
        <f>I61</f>
        <v>0</v>
      </c>
      <c r="J60" s="108">
        <f>J61</f>
        <v>1800</v>
      </c>
    </row>
    <row r="61" spans="1:10" ht="31.5" customHeight="1" x14ac:dyDescent="0.2">
      <c r="A61" s="209" t="s">
        <v>176</v>
      </c>
      <c r="B61" s="264"/>
      <c r="C61" s="264"/>
      <c r="G61" s="134">
        <f>SUM(G62:G64)</f>
        <v>1050</v>
      </c>
      <c r="H61" s="134">
        <f>SUM(H62:H64)</f>
        <v>750</v>
      </c>
      <c r="I61" s="134">
        <f>SUM(I62:I64)</f>
        <v>0</v>
      </c>
      <c r="J61" s="134">
        <f>SUM(J62:J64)</f>
        <v>1800</v>
      </c>
    </row>
    <row r="62" spans="1:10" x14ac:dyDescent="0.2">
      <c r="A62" s="105" t="s">
        <v>67</v>
      </c>
      <c r="B62" s="105">
        <v>29</v>
      </c>
      <c r="C62" s="105" t="s">
        <v>70</v>
      </c>
      <c r="D62" s="131">
        <v>200</v>
      </c>
      <c r="E62" s="105">
        <v>4</v>
      </c>
      <c r="F62" s="105">
        <v>6</v>
      </c>
      <c r="G62" s="111">
        <f>E62*D62</f>
        <v>800</v>
      </c>
      <c r="H62" s="111">
        <v>0</v>
      </c>
      <c r="I62" s="111">
        <v>0</v>
      </c>
      <c r="J62" s="135">
        <f>SUM(G62:I62)</f>
        <v>800</v>
      </c>
    </row>
    <row r="63" spans="1:10" x14ac:dyDescent="0.2">
      <c r="A63" s="110" t="s">
        <v>87</v>
      </c>
      <c r="B63" s="105">
        <v>31</v>
      </c>
      <c r="C63" s="105" t="s">
        <v>70</v>
      </c>
      <c r="D63" s="131">
        <v>50</v>
      </c>
      <c r="E63" s="105">
        <v>15</v>
      </c>
      <c r="F63" s="105">
        <v>2</v>
      </c>
      <c r="G63" s="111">
        <v>0</v>
      </c>
      <c r="H63" s="111">
        <f>E63*D63</f>
        <v>750</v>
      </c>
      <c r="I63" s="111">
        <v>0</v>
      </c>
      <c r="J63" s="135">
        <f>SUM(G63:I63)</f>
        <v>750</v>
      </c>
    </row>
    <row r="64" spans="1:10" x14ac:dyDescent="0.2">
      <c r="A64" s="110" t="s">
        <v>65</v>
      </c>
      <c r="B64" s="105">
        <v>165</v>
      </c>
      <c r="C64" s="110" t="s">
        <v>66</v>
      </c>
      <c r="D64" s="111">
        <v>25</v>
      </c>
      <c r="E64" s="105">
        <v>10</v>
      </c>
      <c r="F64" s="105">
        <v>3</v>
      </c>
      <c r="G64" s="111">
        <f>E64*D64</f>
        <v>250</v>
      </c>
      <c r="H64" s="111">
        <v>0</v>
      </c>
      <c r="I64" s="111">
        <v>0</v>
      </c>
      <c r="J64" s="108">
        <f>SUM(G64:I64)</f>
        <v>250</v>
      </c>
    </row>
    <row r="65" spans="1:10" x14ac:dyDescent="0.2">
      <c r="A65" s="105" t="s">
        <v>71</v>
      </c>
      <c r="B65" s="105"/>
      <c r="C65" s="114" t="s">
        <v>70</v>
      </c>
      <c r="D65" s="131">
        <v>15</v>
      </c>
      <c r="E65" s="114">
        <v>20</v>
      </c>
      <c r="F65" s="105"/>
      <c r="G65" s="111">
        <v>0</v>
      </c>
      <c r="H65" s="111">
        <f>E65*D65</f>
        <v>300</v>
      </c>
      <c r="I65" s="111">
        <v>0</v>
      </c>
      <c r="J65" s="135">
        <f>SUM(G65:I65)</f>
        <v>300</v>
      </c>
    </row>
    <row r="66" spans="1:10" ht="39.75" customHeight="1" x14ac:dyDescent="0.2">
      <c r="A66" s="209" t="s">
        <v>177</v>
      </c>
      <c r="B66" s="264"/>
      <c r="C66" s="264"/>
      <c r="G66" s="134">
        <f>SUM(G67:G69)</f>
        <v>1050</v>
      </c>
      <c r="H66" s="134">
        <f>SUM(H67:H69)</f>
        <v>50</v>
      </c>
      <c r="I66" s="134">
        <f>SUM(I67:I69)</f>
        <v>0</v>
      </c>
      <c r="J66" s="134">
        <f>SUM(J67:J69)</f>
        <v>1100</v>
      </c>
    </row>
    <row r="67" spans="1:10" ht="27.75" customHeight="1" x14ac:dyDescent="0.2">
      <c r="A67" s="105" t="s">
        <v>67</v>
      </c>
      <c r="B67" s="105">
        <v>29</v>
      </c>
      <c r="C67" s="105" t="s">
        <v>70</v>
      </c>
      <c r="D67" s="131">
        <v>200</v>
      </c>
      <c r="E67" s="105">
        <v>4</v>
      </c>
      <c r="F67" s="105">
        <v>6</v>
      </c>
      <c r="G67" s="111">
        <f>E67*D67</f>
        <v>800</v>
      </c>
      <c r="H67" s="111">
        <v>0</v>
      </c>
      <c r="I67" s="111">
        <v>0</v>
      </c>
      <c r="J67" s="135">
        <f>SUM(G67:I67)</f>
        <v>800</v>
      </c>
    </row>
    <row r="68" spans="1:10" x14ac:dyDescent="0.2">
      <c r="A68" s="110" t="s">
        <v>87</v>
      </c>
      <c r="B68" s="105">
        <v>31</v>
      </c>
      <c r="C68" s="105" t="s">
        <v>70</v>
      </c>
      <c r="D68" s="131">
        <v>50</v>
      </c>
      <c r="E68" s="105">
        <v>1</v>
      </c>
      <c r="F68" s="105">
        <v>2</v>
      </c>
      <c r="G68" s="111">
        <v>0</v>
      </c>
      <c r="H68" s="111">
        <f>E68*D68</f>
        <v>50</v>
      </c>
      <c r="I68" s="111">
        <v>0</v>
      </c>
      <c r="J68" s="135">
        <f>SUM(G68:I68)</f>
        <v>50</v>
      </c>
    </row>
    <row r="69" spans="1:10" x14ac:dyDescent="0.2">
      <c r="A69" s="110" t="s">
        <v>65</v>
      </c>
      <c r="B69" s="105">
        <v>165</v>
      </c>
      <c r="C69" s="110" t="s">
        <v>66</v>
      </c>
      <c r="D69" s="111">
        <v>25</v>
      </c>
      <c r="E69" s="105">
        <v>10</v>
      </c>
      <c r="F69" s="105">
        <v>3</v>
      </c>
      <c r="G69" s="111">
        <f>E69*D69</f>
        <v>250</v>
      </c>
      <c r="H69" s="111">
        <v>0</v>
      </c>
      <c r="I69" s="111">
        <v>0</v>
      </c>
      <c r="J69" s="108">
        <f>SUM(G69:I69)</f>
        <v>250</v>
      </c>
    </row>
    <row r="70" spans="1:10" x14ac:dyDescent="0.2">
      <c r="A70" s="105" t="s">
        <v>71</v>
      </c>
      <c r="B70" s="105"/>
      <c r="C70" s="114" t="s">
        <v>70</v>
      </c>
      <c r="D70" s="131">
        <v>15</v>
      </c>
      <c r="E70" s="114">
        <v>20</v>
      </c>
      <c r="F70" s="105"/>
      <c r="G70" s="111">
        <v>0</v>
      </c>
      <c r="H70" s="111">
        <f>E70*D70</f>
        <v>300</v>
      </c>
      <c r="I70" s="111">
        <v>0</v>
      </c>
      <c r="J70" s="135">
        <f>SUM(G70:I70)</f>
        <v>300</v>
      </c>
    </row>
    <row r="72" spans="1:10" ht="31.5" customHeight="1" x14ac:dyDescent="0.2"/>
    <row r="74" spans="1:10" ht="15.75" x14ac:dyDescent="0.25">
      <c r="A74" s="269" t="s">
        <v>74</v>
      </c>
      <c r="B74" s="269"/>
      <c r="C74" s="269"/>
      <c r="D74" s="269"/>
    </row>
    <row r="75" spans="1:10" ht="36" customHeight="1" x14ac:dyDescent="0.25">
      <c r="A75" s="270" t="s">
        <v>88</v>
      </c>
      <c r="B75" s="271"/>
      <c r="C75" s="271"/>
      <c r="D75" s="271"/>
      <c r="E75" s="142" t="e">
        <f t="shared" ref="E75:F75" si="0">E76</f>
        <v>#REF!</v>
      </c>
      <c r="F75" s="142" t="e">
        <f t="shared" si="0"/>
        <v>#REF!</v>
      </c>
      <c r="G75" s="142" t="e">
        <f>G76</f>
        <v>#REF!</v>
      </c>
      <c r="H75" s="142">
        <f>H76</f>
        <v>4500</v>
      </c>
      <c r="I75" s="142" t="e">
        <f>I76</f>
        <v>#REF!</v>
      </c>
      <c r="J75" s="142">
        <f>J76</f>
        <v>4500</v>
      </c>
    </row>
    <row r="76" spans="1:10" x14ac:dyDescent="0.2">
      <c r="A76" s="267" t="s">
        <v>179</v>
      </c>
      <c r="B76" s="267"/>
      <c r="C76" s="267"/>
      <c r="D76" s="267"/>
      <c r="E76" s="108" t="e">
        <f>#REF!+E77+#REF!</f>
        <v>#REF!</v>
      </c>
      <c r="F76" s="108" t="e">
        <f>#REF!+F77+#REF!</f>
        <v>#REF!</v>
      </c>
      <c r="G76" s="108" t="e">
        <f>#REF!+G77+#REF!</f>
        <v>#REF!</v>
      </c>
      <c r="H76" s="108">
        <f>H78+H79+H80</f>
        <v>4500</v>
      </c>
      <c r="I76" s="108" t="e">
        <f>#REF!+I77+#REF!</f>
        <v>#REF!</v>
      </c>
      <c r="J76" s="108">
        <f>J77</f>
        <v>4500</v>
      </c>
    </row>
    <row r="77" spans="1:10" x14ac:dyDescent="0.2">
      <c r="A77" s="268" t="s">
        <v>180</v>
      </c>
      <c r="B77" s="268"/>
      <c r="C77" s="268"/>
      <c r="D77" s="268"/>
      <c r="E77" s="105"/>
      <c r="G77" s="136"/>
      <c r="H77" s="136">
        <f>SUM(H78:H81)</f>
        <v>4500</v>
      </c>
      <c r="I77" s="136">
        <f>SUM(I78:I81)</f>
        <v>0</v>
      </c>
      <c r="J77" s="136">
        <f>SUM(J78:J81)</f>
        <v>4500</v>
      </c>
    </row>
    <row r="78" spans="1:10" x14ac:dyDescent="0.2">
      <c r="A78" s="110" t="s">
        <v>84</v>
      </c>
      <c r="B78" s="105">
        <v>31</v>
      </c>
      <c r="C78" s="105" t="s">
        <v>70</v>
      </c>
      <c r="D78" s="111">
        <v>50</v>
      </c>
      <c r="E78" s="105">
        <v>20</v>
      </c>
      <c r="F78" s="105"/>
      <c r="G78" s="111"/>
      <c r="H78" s="111">
        <f>E78*D78</f>
        <v>1000</v>
      </c>
      <c r="I78" s="111">
        <v>0</v>
      </c>
      <c r="J78" s="135">
        <f>SUM(G78:I78)</f>
        <v>1000</v>
      </c>
    </row>
    <row r="79" spans="1:10" x14ac:dyDescent="0.2">
      <c r="A79" s="110" t="s">
        <v>89</v>
      </c>
      <c r="B79" s="105"/>
      <c r="C79" s="110" t="s">
        <v>73</v>
      </c>
      <c r="D79" s="111">
        <v>3000</v>
      </c>
      <c r="E79" s="105">
        <v>1</v>
      </c>
      <c r="F79" s="105"/>
      <c r="G79" s="111"/>
      <c r="H79" s="111">
        <f>E79*D79</f>
        <v>3000</v>
      </c>
      <c r="I79" s="111">
        <v>0</v>
      </c>
      <c r="J79" s="135">
        <f>SUM(G79:I79)</f>
        <v>3000</v>
      </c>
    </row>
    <row r="80" spans="1:10" x14ac:dyDescent="0.2">
      <c r="A80" s="110" t="s">
        <v>90</v>
      </c>
      <c r="B80" s="105"/>
      <c r="C80" s="110" t="s">
        <v>73</v>
      </c>
      <c r="D80" s="111">
        <v>100</v>
      </c>
      <c r="E80" s="105">
        <v>5</v>
      </c>
      <c r="F80" s="105"/>
      <c r="G80" s="111"/>
      <c r="H80" s="111">
        <f>E80*D80</f>
        <v>500</v>
      </c>
      <c r="I80" s="111">
        <v>0</v>
      </c>
      <c r="J80" s="135">
        <f>SUM(G80:I80)</f>
        <v>500</v>
      </c>
    </row>
    <row r="84" spans="1:10" ht="15.75" x14ac:dyDescent="0.25">
      <c r="A84" s="259" t="s">
        <v>181</v>
      </c>
      <c r="B84" s="259"/>
      <c r="C84" s="259"/>
      <c r="D84" s="259"/>
      <c r="E84" s="259"/>
      <c r="F84" s="259"/>
      <c r="G84" s="259"/>
      <c r="H84" s="259"/>
      <c r="I84" s="259"/>
      <c r="J84" s="259"/>
    </row>
    <row r="85" spans="1:10" ht="15.75" x14ac:dyDescent="0.25">
      <c r="A85" s="265" t="s">
        <v>61</v>
      </c>
      <c r="B85" s="265"/>
      <c r="C85" s="265"/>
      <c r="D85" s="265"/>
      <c r="E85" s="265"/>
      <c r="F85" s="266"/>
      <c r="G85" s="138" t="e">
        <f>G87+#REF!+#REF!</f>
        <v>#REF!</v>
      </c>
      <c r="H85" s="138" t="e">
        <f>H87+#REF!+#REF!</f>
        <v>#REF!</v>
      </c>
      <c r="I85" s="138" t="e">
        <f>I87+#REF!+#REF!</f>
        <v>#REF!</v>
      </c>
      <c r="J85" s="138" t="e">
        <f>J87+#REF!+#REF!</f>
        <v>#REF!</v>
      </c>
    </row>
    <row r="86" spans="1:10" ht="15.75" x14ac:dyDescent="0.25">
      <c r="A86" s="263" t="s">
        <v>86</v>
      </c>
      <c r="B86" s="263"/>
      <c r="C86" s="263"/>
      <c r="D86" s="263"/>
      <c r="E86" s="139"/>
      <c r="F86" s="139"/>
      <c r="G86" s="139"/>
      <c r="H86" s="139"/>
      <c r="I86" s="139"/>
      <c r="J86" s="139"/>
    </row>
    <row r="87" spans="1:10" ht="45" customHeight="1" x14ac:dyDescent="0.25">
      <c r="A87" s="209" t="s">
        <v>183</v>
      </c>
      <c r="B87" s="264"/>
      <c r="C87" s="264"/>
      <c r="G87" s="140">
        <f>G89+G91+G93</f>
        <v>800</v>
      </c>
      <c r="H87" s="140">
        <f>H89+H91+H93</f>
        <v>1050</v>
      </c>
      <c r="I87" s="140" t="e">
        <f>I88+#REF!</f>
        <v>#REF!</v>
      </c>
      <c r="J87" s="140">
        <f>J88+J90+J93</f>
        <v>1850</v>
      </c>
    </row>
    <row r="88" spans="1:10" ht="57" customHeight="1" x14ac:dyDescent="0.2">
      <c r="A88" s="209" t="s">
        <v>184</v>
      </c>
      <c r="B88" s="264"/>
      <c r="C88" s="264"/>
      <c r="G88" s="108">
        <f>G89</f>
        <v>0</v>
      </c>
      <c r="H88" s="108">
        <f>H89</f>
        <v>350</v>
      </c>
      <c r="I88" s="108">
        <f>I89</f>
        <v>0</v>
      </c>
      <c r="J88" s="108">
        <f>J89</f>
        <v>350</v>
      </c>
    </row>
    <row r="89" spans="1:10" ht="25.5" customHeight="1" x14ac:dyDescent="0.2">
      <c r="A89" s="209" t="s">
        <v>185</v>
      </c>
      <c r="B89" s="264"/>
      <c r="C89" s="264"/>
      <c r="G89" s="134">
        <f>SUM(G90:G90)</f>
        <v>0</v>
      </c>
      <c r="H89" s="134">
        <f>SUM(H90:H90)</f>
        <v>350</v>
      </c>
      <c r="I89" s="134">
        <f>SUM(I90:I90)</f>
        <v>0</v>
      </c>
      <c r="J89" s="134">
        <f>SUM(J90:J90)</f>
        <v>350</v>
      </c>
    </row>
    <row r="90" spans="1:10" x14ac:dyDescent="0.2">
      <c r="A90" s="110" t="s">
        <v>87</v>
      </c>
      <c r="B90" s="105">
        <v>31</v>
      </c>
      <c r="C90" s="105" t="s">
        <v>70</v>
      </c>
      <c r="D90" s="131">
        <v>50</v>
      </c>
      <c r="E90" s="105">
        <v>7</v>
      </c>
      <c r="F90" s="105">
        <v>2</v>
      </c>
      <c r="G90" s="111">
        <v>0</v>
      </c>
      <c r="H90" s="111">
        <f>E90*D90</f>
        <v>350</v>
      </c>
      <c r="I90" s="111">
        <v>0</v>
      </c>
      <c r="J90" s="135">
        <f>SUM(G90:I90)</f>
        <v>350</v>
      </c>
    </row>
    <row r="91" spans="1:10" ht="38.25" customHeight="1" x14ac:dyDescent="0.2">
      <c r="A91" s="209" t="s">
        <v>186</v>
      </c>
      <c r="B91" s="264"/>
      <c r="C91" s="264"/>
      <c r="G91" s="134">
        <f>SUM(G92:G92)</f>
        <v>0</v>
      </c>
      <c r="H91" s="134">
        <f>SUM(H92:H92)</f>
        <v>350</v>
      </c>
      <c r="I91" s="134">
        <f>SUM(I92:I92)</f>
        <v>0</v>
      </c>
      <c r="J91" s="134">
        <f>SUM(J92:J92)</f>
        <v>350</v>
      </c>
    </row>
    <row r="92" spans="1:10" x14ac:dyDescent="0.2">
      <c r="A92" s="110" t="s">
        <v>87</v>
      </c>
      <c r="B92" s="105">
        <v>31</v>
      </c>
      <c r="C92" s="105" t="s">
        <v>70</v>
      </c>
      <c r="D92" s="131">
        <v>50</v>
      </c>
      <c r="E92" s="105">
        <v>7</v>
      </c>
      <c r="F92" s="105">
        <v>2</v>
      </c>
      <c r="G92" s="111">
        <v>0</v>
      </c>
      <c r="H92" s="111">
        <f>E92*D92</f>
        <v>350</v>
      </c>
      <c r="I92" s="111">
        <v>0</v>
      </c>
      <c r="J92" s="135">
        <f>SUM(G92:I92)</f>
        <v>350</v>
      </c>
    </row>
    <row r="93" spans="1:10" ht="28.5" customHeight="1" x14ac:dyDescent="0.2">
      <c r="A93" s="209" t="s">
        <v>188</v>
      </c>
      <c r="B93" s="264"/>
      <c r="C93" s="264"/>
      <c r="G93" s="134">
        <f>SUM(G94:G95)</f>
        <v>800</v>
      </c>
      <c r="H93" s="134">
        <f>SUM(H94:H95)</f>
        <v>350</v>
      </c>
      <c r="I93" s="134">
        <f>SUM(I94:I95)</f>
        <v>0</v>
      </c>
      <c r="J93" s="134">
        <f>SUM(J94:J95)</f>
        <v>1150</v>
      </c>
    </row>
    <row r="94" spans="1:10" x14ac:dyDescent="0.2">
      <c r="A94" s="105" t="s">
        <v>67</v>
      </c>
      <c r="B94" s="105">
        <v>29</v>
      </c>
      <c r="C94" s="105" t="s">
        <v>70</v>
      </c>
      <c r="D94" s="131">
        <v>200</v>
      </c>
      <c r="E94" s="105">
        <v>4</v>
      </c>
      <c r="F94" s="105">
        <v>6</v>
      </c>
      <c r="G94" s="111">
        <f>E94*D94</f>
        <v>800</v>
      </c>
      <c r="H94" s="111">
        <v>0</v>
      </c>
      <c r="I94" s="111">
        <v>0</v>
      </c>
      <c r="J94" s="135">
        <f>SUM(G94:I94)</f>
        <v>800</v>
      </c>
    </row>
    <row r="95" spans="1:10" x14ac:dyDescent="0.2">
      <c r="A95" s="110" t="s">
        <v>87</v>
      </c>
      <c r="B95" s="105">
        <v>31</v>
      </c>
      <c r="C95" s="105" t="s">
        <v>70</v>
      </c>
      <c r="D95" s="131">
        <v>50</v>
      </c>
      <c r="E95" s="105">
        <v>7</v>
      </c>
      <c r="F95" s="105">
        <v>2</v>
      </c>
      <c r="G95" s="111">
        <v>0</v>
      </c>
      <c r="H95" s="111">
        <f>E95*D95</f>
        <v>350</v>
      </c>
      <c r="I95" s="111">
        <v>0</v>
      </c>
      <c r="J95" s="135">
        <f>SUM(G95:I95)</f>
        <v>350</v>
      </c>
    </row>
    <row r="100" spans="1:10" ht="15.75" x14ac:dyDescent="0.25">
      <c r="A100" s="259" t="s">
        <v>197</v>
      </c>
      <c r="B100" s="259"/>
      <c r="C100" s="259"/>
      <c r="D100" s="259"/>
      <c r="E100" s="259"/>
      <c r="F100" s="259"/>
      <c r="G100" s="259"/>
      <c r="H100" s="259"/>
      <c r="I100" s="259"/>
      <c r="J100" s="259"/>
    </row>
    <row r="101" spans="1:10" ht="15.75" x14ac:dyDescent="0.25">
      <c r="A101" s="265" t="s">
        <v>61</v>
      </c>
      <c r="B101" s="265"/>
      <c r="C101" s="265"/>
      <c r="D101" s="265"/>
      <c r="E101" s="265"/>
      <c r="F101" s="266"/>
      <c r="G101" s="138" t="e">
        <f>G103+#REF!+#REF!</f>
        <v>#REF!</v>
      </c>
      <c r="H101" s="138" t="e">
        <f>H103+#REF!+#REF!</f>
        <v>#REF!</v>
      </c>
      <c r="I101" s="138" t="e">
        <f>I103+#REF!+#REF!</f>
        <v>#REF!</v>
      </c>
      <c r="J101" s="138" t="e">
        <f>J103+#REF!+#REF!</f>
        <v>#REF!</v>
      </c>
    </row>
    <row r="102" spans="1:10" ht="15.75" x14ac:dyDescent="0.25">
      <c r="A102" s="263" t="s">
        <v>86</v>
      </c>
      <c r="B102" s="263"/>
      <c r="C102" s="263"/>
      <c r="D102" s="263"/>
      <c r="E102" s="139"/>
      <c r="F102" s="139"/>
      <c r="G102" s="139"/>
      <c r="H102" s="139"/>
      <c r="I102" s="139"/>
      <c r="J102" s="139"/>
    </row>
    <row r="103" spans="1:10" ht="77.25" customHeight="1" x14ac:dyDescent="0.25">
      <c r="A103" s="209" t="s">
        <v>189</v>
      </c>
      <c r="B103" s="264"/>
      <c r="C103" s="264"/>
      <c r="G103" s="140" t="e">
        <f>G105+#REF!+#REF!</f>
        <v>#REF!</v>
      </c>
      <c r="H103" s="140" t="e">
        <f>H105+#REF!+#REF!</f>
        <v>#REF!</v>
      </c>
      <c r="I103" s="140" t="e">
        <f>I104+#REF!</f>
        <v>#REF!</v>
      </c>
      <c r="J103" s="140">
        <f>J106+J107</f>
        <v>1100</v>
      </c>
    </row>
    <row r="104" spans="1:10" ht="45" customHeight="1" x14ac:dyDescent="0.2">
      <c r="A104" s="209" t="s">
        <v>190</v>
      </c>
      <c r="B104" s="264"/>
      <c r="C104" s="264"/>
      <c r="G104" s="108">
        <f>G105</f>
        <v>0</v>
      </c>
      <c r="H104" s="108">
        <f>H105</f>
        <v>1100</v>
      </c>
      <c r="I104" s="108">
        <f>I105</f>
        <v>0</v>
      </c>
      <c r="J104" s="108">
        <f>J105+J107</f>
        <v>1100</v>
      </c>
    </row>
    <row r="105" spans="1:10" x14ac:dyDescent="0.2">
      <c r="A105" s="209" t="s">
        <v>191</v>
      </c>
      <c r="B105" s="264"/>
      <c r="C105" s="264"/>
      <c r="G105" s="134">
        <f>SUM(G106:G106)</f>
        <v>0</v>
      </c>
      <c r="H105" s="134">
        <f>H106+H107</f>
        <v>1100</v>
      </c>
      <c r="I105" s="134">
        <f>SUM(I106:I106)</f>
        <v>0</v>
      </c>
      <c r="J105" s="134">
        <f>SUM(J106:J106)</f>
        <v>350</v>
      </c>
    </row>
    <row r="106" spans="1:10" x14ac:dyDescent="0.2">
      <c r="A106" s="110" t="s">
        <v>87</v>
      </c>
      <c r="B106" s="105">
        <v>31</v>
      </c>
      <c r="C106" s="105" t="s">
        <v>70</v>
      </c>
      <c r="D106" s="131">
        <v>50</v>
      </c>
      <c r="E106" s="105">
        <v>7</v>
      </c>
      <c r="F106" s="105">
        <v>2</v>
      </c>
      <c r="G106" s="111">
        <v>0</v>
      </c>
      <c r="H106" s="111">
        <f>E106*D106</f>
        <v>350</v>
      </c>
      <c r="I106" s="111">
        <v>0</v>
      </c>
      <c r="J106" s="135">
        <f>SUM(G106:I106)</f>
        <v>350</v>
      </c>
    </row>
    <row r="107" spans="1:10" x14ac:dyDescent="0.2">
      <c r="A107" s="110" t="s">
        <v>192</v>
      </c>
      <c r="B107" s="105">
        <v>31</v>
      </c>
      <c r="C107" s="105" t="s">
        <v>70</v>
      </c>
      <c r="D107" s="131">
        <v>50</v>
      </c>
      <c r="E107" s="105">
        <v>15</v>
      </c>
      <c r="F107" s="105">
        <v>2</v>
      </c>
      <c r="G107" s="111">
        <v>0</v>
      </c>
      <c r="H107" s="111">
        <f>E107*D107</f>
        <v>750</v>
      </c>
      <c r="I107" s="111">
        <v>0</v>
      </c>
      <c r="J107" s="135">
        <f>SUM(G107:I107)</f>
        <v>750</v>
      </c>
    </row>
  </sheetData>
  <mergeCells count="53">
    <mergeCell ref="A101:F101"/>
    <mergeCell ref="A102:D102"/>
    <mergeCell ref="A103:C103"/>
    <mergeCell ref="A104:C104"/>
    <mergeCell ref="A105:C105"/>
    <mergeCell ref="A89:C89"/>
    <mergeCell ref="A91:C91"/>
    <mergeCell ref="A93:C93"/>
    <mergeCell ref="A100:J100"/>
    <mergeCell ref="A84:J84"/>
    <mergeCell ref="A85:F85"/>
    <mergeCell ref="A86:D86"/>
    <mergeCell ref="A87:C87"/>
    <mergeCell ref="A88:C88"/>
    <mergeCell ref="A76:D76"/>
    <mergeCell ref="A77:D77"/>
    <mergeCell ref="A74:D74"/>
    <mergeCell ref="A75:D75"/>
    <mergeCell ref="A61:C61"/>
    <mergeCell ref="A59:C59"/>
    <mergeCell ref="A60:C60"/>
    <mergeCell ref="A56:J56"/>
    <mergeCell ref="A57:F57"/>
    <mergeCell ref="A66:C66"/>
    <mergeCell ref="A48:C48"/>
    <mergeCell ref="A41:J41"/>
    <mergeCell ref="A42:F42"/>
    <mergeCell ref="A43:D43"/>
    <mergeCell ref="A58:D58"/>
    <mergeCell ref="A1:H1"/>
    <mergeCell ref="A5:J5"/>
    <mergeCell ref="A7:C7"/>
    <mergeCell ref="A8:C8"/>
    <mergeCell ref="A9:C9"/>
    <mergeCell ref="D9:E9"/>
    <mergeCell ref="A6:C6"/>
    <mergeCell ref="D6:F6"/>
    <mergeCell ref="A14:C14"/>
    <mergeCell ref="D14:E14"/>
    <mergeCell ref="A23:C23"/>
    <mergeCell ref="D23:E23"/>
    <mergeCell ref="A51:C51"/>
    <mergeCell ref="A34:C34"/>
    <mergeCell ref="D34:E34"/>
    <mergeCell ref="A28:C28"/>
    <mergeCell ref="D28:E28"/>
    <mergeCell ref="A33:C33"/>
    <mergeCell ref="A17:C17"/>
    <mergeCell ref="D17:E17"/>
    <mergeCell ref="A22:C22"/>
    <mergeCell ref="A44:C44"/>
    <mergeCell ref="A45:C45"/>
    <mergeCell ref="D45:E45"/>
  </mergeCells>
  <pageMargins left="0.70866141732283472" right="0.70866141732283472" top="0.74803149606299213" bottom="0.74803149606299213" header="0.31496062992125984" footer="0.31496062992125984"/>
  <pageSetup orientation="landscape" horizontalDpi="200" verticalDpi="200" copies="0" r:id="rId1"/>
  <ignoredErrors>
    <ignoredError sqref="J31 I6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9" sqref="B9"/>
    </sheetView>
  </sheetViews>
  <sheetFormatPr baseColWidth="10" defaultRowHeight="12.75" x14ac:dyDescent="0.2"/>
  <cols>
    <col min="1" max="1" width="65.42578125" customWidth="1"/>
    <col min="2" max="2" width="20" customWidth="1"/>
  </cols>
  <sheetData>
    <row r="1" spans="1:10" x14ac:dyDescent="0.2">
      <c r="A1" s="238" t="s">
        <v>120</v>
      </c>
      <c r="B1" s="238"/>
      <c r="C1" s="238"/>
      <c r="D1" s="238"/>
      <c r="E1" s="238"/>
      <c r="F1" s="238"/>
      <c r="G1" s="238"/>
      <c r="H1" s="238"/>
    </row>
    <row r="2" spans="1:10" x14ac:dyDescent="0.2">
      <c r="E2" s="53"/>
    </row>
    <row r="4" spans="1:10" x14ac:dyDescent="0.2">
      <c r="D4" s="1"/>
      <c r="E4" s="1"/>
      <c r="F4" s="1"/>
      <c r="G4" s="1"/>
      <c r="H4" s="1"/>
      <c r="I4" s="1"/>
      <c r="J4" s="1"/>
    </row>
    <row r="5" spans="1:10" ht="15.6" customHeight="1" x14ac:dyDescent="0.2">
      <c r="A5" s="165" t="s">
        <v>60</v>
      </c>
      <c r="B5" s="103">
        <f>'Proteccion y control'!W19</f>
        <v>5600</v>
      </c>
      <c r="D5" s="167"/>
      <c r="E5" s="167"/>
      <c r="F5" s="167"/>
      <c r="G5" s="167"/>
      <c r="H5" s="167"/>
      <c r="I5" s="167"/>
      <c r="J5" s="167"/>
    </row>
    <row r="6" spans="1:10" ht="15.75" x14ac:dyDescent="0.2">
      <c r="A6" s="165" t="s">
        <v>117</v>
      </c>
      <c r="B6" s="103">
        <f>'Manejo de Recursos'!W16</f>
        <v>22400</v>
      </c>
      <c r="D6" s="1"/>
      <c r="E6" s="1"/>
      <c r="F6" s="1"/>
      <c r="G6" s="1"/>
      <c r="H6" s="1"/>
      <c r="I6" s="1"/>
      <c r="J6" s="1"/>
    </row>
    <row r="7" spans="1:10" ht="15.75" x14ac:dyDescent="0.2">
      <c r="A7" s="165" t="s">
        <v>72</v>
      </c>
      <c r="B7" s="103">
        <f>'Uso Público'!W26+'Uso Público'!W15</f>
        <v>7400</v>
      </c>
    </row>
    <row r="8" spans="1:10" ht="15.75" customHeight="1" x14ac:dyDescent="0.2">
      <c r="A8" s="166" t="s">
        <v>196</v>
      </c>
      <c r="B8" s="103">
        <f>'Ordenamiento Territorial'!W12</f>
        <v>1100</v>
      </c>
    </row>
    <row r="9" spans="1:10" ht="15.75" x14ac:dyDescent="0.2">
      <c r="A9" s="166" t="s">
        <v>195</v>
      </c>
      <c r="B9" s="103">
        <f>Administracion!W14</f>
        <v>1850</v>
      </c>
    </row>
    <row r="10" spans="1:10" ht="15.75" x14ac:dyDescent="0.2">
      <c r="A10" s="161"/>
      <c r="B10" s="103">
        <f>SUM(B5:B9)</f>
        <v>38350</v>
      </c>
    </row>
  </sheetData>
  <mergeCells count="1">
    <mergeCell ref="A1:H1"/>
  </mergeCells>
  <pageMargins left="0.7" right="0.7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Proteccion y control</vt:lpstr>
      <vt:lpstr>Manejo de Recursos</vt:lpstr>
      <vt:lpstr>Uso Público</vt:lpstr>
      <vt:lpstr>Administracion</vt:lpstr>
      <vt:lpstr>Ordenamiento Territorial</vt:lpstr>
      <vt:lpstr>Presupuesto 2019</vt:lpstr>
      <vt:lpstr>RESUMEN PRESUPUESTO 2018</vt:lpstr>
    </vt:vector>
  </TitlesOfParts>
  <Company>CONAP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Usuario de Windows</cp:lastModifiedBy>
  <cp:lastPrinted>2018-03-01T16:16:15Z</cp:lastPrinted>
  <dcterms:created xsi:type="dcterms:W3CDTF">2001-01-15T17:49:33Z</dcterms:created>
  <dcterms:modified xsi:type="dcterms:W3CDTF">2018-09-06T20:10:35Z</dcterms:modified>
</cp:coreProperties>
</file>