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-105" yWindow="-105" windowWidth="15600" windowHeight="11760" firstSheet="2" activeTab="6"/>
  </bookViews>
  <sheets>
    <sheet name="Protección y Vigilancia" sheetId="1" r:id="rId1"/>
    <sheet name="Conservacion de Recursos Natura" sheetId="15" r:id="rId2"/>
    <sheet name="Administración" sheetId="18" r:id="rId3"/>
    <sheet name="Desarrollo Economico" sheetId="17" r:id="rId4"/>
    <sheet name="Uso Publico" sheetId="5" r:id="rId5"/>
    <sheet name="Investigacion y Monitoreo" sheetId="21" r:id="rId6"/>
    <sheet name="Presupuesto Ideal" sheetId="20" r:id="rId7"/>
  </sheets>
  <definedNames>
    <definedName name="_xlnm.Print_Area" localSheetId="4">'Uso Publico'!$A$1:$AA$13</definedName>
    <definedName name="COMUNIDAD" localSheetId="5">#REF!</definedName>
    <definedName name="COMUNIDAD">#REF!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2" i="20" l="1"/>
  <c r="T30" i="5"/>
  <c r="T17" i="5"/>
  <c r="T31" i="5"/>
  <c r="V17" i="5"/>
  <c r="V31" i="5"/>
  <c r="F9" i="20"/>
  <c r="B31" i="20" s="1"/>
  <c r="AA31" i="5"/>
  <c r="E12" i="20"/>
  <c r="D12" i="20"/>
  <c r="C12" i="20"/>
  <c r="B12" i="20"/>
  <c r="F11" i="20"/>
  <c r="Z15" i="21"/>
  <c r="X15" i="21"/>
  <c r="V15" i="21"/>
  <c r="T15" i="21"/>
  <c r="AA14" i="21"/>
  <c r="AA13" i="21"/>
  <c r="AA15" i="21" l="1"/>
  <c r="T16" i="1"/>
  <c r="AA15" i="17" l="1"/>
  <c r="Z15" i="17"/>
  <c r="X15" i="17"/>
  <c r="V15" i="17"/>
  <c r="T15" i="17"/>
  <c r="AA37" i="18"/>
  <c r="Z37" i="18"/>
  <c r="X37" i="18"/>
  <c r="V37" i="18"/>
  <c r="T37" i="18"/>
  <c r="AA36" i="18"/>
  <c r="Z36" i="18"/>
  <c r="X36" i="18"/>
  <c r="V36" i="18"/>
  <c r="T36" i="18"/>
  <c r="Z26" i="18"/>
  <c r="X26" i="18"/>
  <c r="V26" i="18"/>
  <c r="T26" i="18"/>
  <c r="AA15" i="18"/>
  <c r="Z15" i="18"/>
  <c r="X15" i="18"/>
  <c r="V15" i="18"/>
  <c r="T15" i="18"/>
  <c r="Z31" i="5"/>
  <c r="X31" i="5"/>
  <c r="AA30" i="5"/>
  <c r="Z30" i="5"/>
  <c r="X30" i="5"/>
  <c r="V30" i="5"/>
  <c r="AA29" i="5"/>
  <c r="AA28" i="5"/>
  <c r="Z17" i="5"/>
  <c r="X17" i="5"/>
  <c r="Z26" i="15"/>
  <c r="AA26" i="15"/>
  <c r="X26" i="15"/>
  <c r="V26" i="15"/>
  <c r="T26" i="15"/>
  <c r="Z15" i="15"/>
  <c r="X15" i="15"/>
  <c r="V15" i="15"/>
  <c r="T15" i="15"/>
  <c r="AA25" i="15"/>
  <c r="Z16" i="1"/>
  <c r="X16" i="1"/>
  <c r="V16" i="1"/>
  <c r="AA14" i="15" l="1"/>
  <c r="AA14" i="1"/>
  <c r="AA15" i="1"/>
  <c r="AA16" i="1"/>
  <c r="AA13" i="1"/>
  <c r="AA12" i="1"/>
  <c r="F10" i="20" l="1"/>
  <c r="B29" i="20" s="1"/>
  <c r="AA14" i="17"/>
  <c r="B28" i="20"/>
  <c r="F8" i="20"/>
  <c r="B27" i="20" s="1"/>
  <c r="F7" i="20"/>
  <c r="B26" i="20" s="1"/>
  <c r="F6" i="20"/>
  <c r="B25" i="20" s="1"/>
  <c r="AA13" i="17"/>
  <c r="AA16" i="5"/>
  <c r="AA15" i="5"/>
  <c r="AA17" i="5" s="1"/>
  <c r="AA14" i="18"/>
  <c r="AA35" i="18" l="1"/>
  <c r="AA13" i="18" l="1"/>
  <c r="AA25" i="18"/>
  <c r="AA27" i="5" l="1"/>
  <c r="AA24" i="18"/>
  <c r="AA26" i="18" s="1"/>
  <c r="AA13" i="15" l="1"/>
  <c r="AA15" i="15" s="1"/>
</calcChain>
</file>

<file path=xl/comments1.xml><?xml version="1.0" encoding="utf-8"?>
<comments xmlns="http://schemas.openxmlformats.org/spreadsheetml/2006/main">
  <authors>
    <author>CONAP</author>
  </authors>
  <commentList>
    <comment ref="Q13" authorId="0">
      <text>
        <r>
          <rPr>
            <b/>
            <sz val="9"/>
            <color indexed="81"/>
            <rFont val="Tahoma"/>
            <family val="2"/>
          </rPr>
          <t>CONAP:</t>
        </r>
        <r>
          <rPr>
            <sz val="9"/>
            <color indexed="81"/>
            <rFont val="Tahoma"/>
            <family val="2"/>
          </rPr>
          <t xml:space="preserve">
Debe eliminarse kfw. EL Proyecto se llama oficialmente Consolidación del SIGAP</t>
        </r>
      </text>
    </comment>
  </commentList>
</comments>
</file>

<file path=xl/comments2.xml><?xml version="1.0" encoding="utf-8"?>
<comments xmlns="http://schemas.openxmlformats.org/spreadsheetml/2006/main">
  <authors>
    <author>CONAP</author>
  </authors>
  <commentList>
    <comment ref="D24" authorId="0">
      <text>
        <r>
          <rPr>
            <b/>
            <sz val="9"/>
            <color indexed="81"/>
            <rFont val="Tahoma"/>
            <family val="2"/>
          </rPr>
          <t>CONAP:</t>
        </r>
        <r>
          <rPr>
            <sz val="9"/>
            <color indexed="81"/>
            <rFont val="Tahoma"/>
            <family val="2"/>
          </rPr>
          <t xml:space="preserve">
Ortografía, tildes</t>
        </r>
      </text>
    </comment>
  </commentList>
</comments>
</file>

<file path=xl/comments3.xml><?xml version="1.0" encoding="utf-8"?>
<comments xmlns="http://schemas.openxmlformats.org/spreadsheetml/2006/main">
  <authors>
    <author>CONAP</author>
  </authors>
  <commentList>
    <comment ref="D35" authorId="0">
      <text>
        <r>
          <rPr>
            <b/>
            <sz val="9"/>
            <color indexed="81"/>
            <rFont val="Tahoma"/>
            <family val="2"/>
          </rPr>
          <t>CONAP:</t>
        </r>
        <r>
          <rPr>
            <sz val="9"/>
            <color indexed="81"/>
            <rFont val="Tahoma"/>
            <family val="2"/>
          </rPr>
          <t xml:space="preserve">
Tíldes</t>
        </r>
      </text>
    </comment>
  </commentList>
</comments>
</file>

<file path=xl/comments4.xml><?xml version="1.0" encoding="utf-8"?>
<comments xmlns="http://schemas.openxmlformats.org/spreadsheetml/2006/main">
  <authors>
    <author>CONAP</author>
    <author>PRO-GEF4</author>
  </authors>
  <commentList>
    <comment ref="B13" authorId="0">
      <text>
        <r>
          <rPr>
            <b/>
            <sz val="9"/>
            <color indexed="81"/>
            <rFont val="Tahoma"/>
            <family val="2"/>
          </rPr>
          <t>CONAP:</t>
        </r>
        <r>
          <rPr>
            <sz val="9"/>
            <color indexed="81"/>
            <rFont val="Tahoma"/>
            <family val="2"/>
          </rPr>
          <t xml:space="preserve">
Lo mejor es considerar lo que dice en el Plan Maestro. Una página web</t>
        </r>
      </text>
    </comment>
    <comment ref="D13" authorId="0">
      <text>
        <r>
          <rPr>
            <b/>
            <sz val="9"/>
            <color indexed="81"/>
            <rFont val="Tahoma"/>
            <family val="2"/>
          </rPr>
          <t>CONAP:</t>
        </r>
        <r>
          <rPr>
            <sz val="9"/>
            <color indexed="81"/>
            <rFont val="Tahoma"/>
            <family val="2"/>
          </rPr>
          <t xml:space="preserve">
Hay que contemplar el tema del COVID 19. Distanciamiento social. Puede continuar.
</t>
        </r>
      </text>
    </comment>
    <comment ref="D28" authorId="1">
      <text>
        <r>
          <rPr>
            <b/>
            <sz val="9"/>
            <color indexed="81"/>
            <rFont val="Tahoma"/>
            <family val="2"/>
          </rPr>
          <t>PRO-GEF4:</t>
        </r>
        <r>
          <rPr>
            <sz val="9"/>
            <color indexed="81"/>
            <rFont val="Tahoma"/>
            <family val="2"/>
          </rPr>
          <t xml:space="preserve">
Agregarlo al programa de uso publico, especificamente el sub programa de turismo sostenible</t>
        </r>
      </text>
    </comment>
    <comment ref="D29" authorId="1">
      <text>
        <r>
          <rPr>
            <b/>
            <sz val="9"/>
            <color indexed="81"/>
            <rFont val="Tahoma"/>
            <family val="2"/>
          </rPr>
          <t>PRO-GEF4:</t>
        </r>
        <r>
          <rPr>
            <sz val="9"/>
            <color indexed="81"/>
            <rFont val="Tahoma"/>
            <family val="2"/>
          </rPr>
          <t xml:space="preserve">
PRO-GEF4:
Agregarlo al programa de uso publico, especificamente el sub programa de turismo sostenible</t>
        </r>
      </text>
    </comment>
  </commentList>
</comments>
</file>

<file path=xl/sharedStrings.xml><?xml version="1.0" encoding="utf-8"?>
<sst xmlns="http://schemas.openxmlformats.org/spreadsheetml/2006/main" count="600" uniqueCount="187">
  <si>
    <t>Actividades</t>
  </si>
  <si>
    <t>E</t>
  </si>
  <si>
    <t>F</t>
  </si>
  <si>
    <t>M</t>
  </si>
  <si>
    <t>A</t>
  </si>
  <si>
    <t>J</t>
  </si>
  <si>
    <t>S</t>
  </si>
  <si>
    <t>O</t>
  </si>
  <si>
    <t>N</t>
  </si>
  <si>
    <t>D</t>
  </si>
  <si>
    <t>Responsable</t>
  </si>
  <si>
    <t>Verificadores</t>
  </si>
  <si>
    <t>Financiamiento</t>
  </si>
  <si>
    <t>TOTAL</t>
  </si>
  <si>
    <t>No.</t>
  </si>
  <si>
    <t>CONSEJO NACIONAL DE AREA PROTEGIDAS -CONAP-</t>
  </si>
  <si>
    <t>Meses</t>
  </si>
  <si>
    <t>Monto</t>
  </si>
  <si>
    <t>CONSEJO NACIONAL DE AREAS PROTEGIDAS -CONAP-</t>
  </si>
  <si>
    <t>Ubicación Geográfica</t>
  </si>
  <si>
    <t>Código</t>
  </si>
  <si>
    <t>Área Protegida</t>
  </si>
  <si>
    <t>CONAP</t>
  </si>
  <si>
    <t>PARQUE REGIONAL MUNICIPAL K´ojlab´l Tze´ Te Tnom Todos Santos Cuchumatán</t>
  </si>
  <si>
    <t>X</t>
  </si>
  <si>
    <t>1. Línea de acción: Conservación del área protegida y su biodiversidad.</t>
  </si>
  <si>
    <t>2. Línea de acción: Conservación del área protegida y su biodiversidad</t>
  </si>
  <si>
    <t>3. Programa: Protección y Vigilancia</t>
  </si>
  <si>
    <r>
      <t xml:space="preserve">4. Sub programas: </t>
    </r>
    <r>
      <rPr>
        <b/>
        <u/>
        <sz val="11"/>
        <rFont val="Arial"/>
        <family val="2"/>
      </rPr>
      <t>Control y Vigilancia</t>
    </r>
  </si>
  <si>
    <t xml:space="preserve"> </t>
  </si>
  <si>
    <t>Plan de Prevención y control de Incendios forestales elaborado e implementado, con la participación de organizaciones de base, instituciones de apoyo y autoridades comunales.</t>
  </si>
  <si>
    <t>Parque Reginal Municipal Todos Santos Cuchumantan y las 17 comunidades</t>
  </si>
  <si>
    <t>1.1.2.</t>
  </si>
  <si>
    <t>1.1.1.</t>
  </si>
  <si>
    <t>2. Programa: Manejo de Recursos Naturales</t>
  </si>
  <si>
    <t>3. Sub programa: Recuperación de Ecosistema</t>
  </si>
  <si>
    <t>3. Sub programa: Vida Silvestre</t>
  </si>
  <si>
    <t>4. Resultado esperado:  Divulgación al público, sobre la importancia de la conservación de flora y fauna. Creación de la línea base de las diferentes poblaciones y especies representativas de flora y fauna del área,</t>
  </si>
  <si>
    <t>2.1.1.</t>
  </si>
  <si>
    <t>Se mantiene las poblaciones existentes de especies de flora y fauna caracteristicas del área.</t>
  </si>
  <si>
    <t>2. Programa: Administración</t>
  </si>
  <si>
    <t>Area Protegida</t>
  </si>
  <si>
    <t>3.1.1.</t>
  </si>
  <si>
    <t>3. Sub programa: Desarrollo del Personal</t>
  </si>
  <si>
    <t>3. Sub programa: Sostenibilidad Financiera</t>
  </si>
  <si>
    <t>4. Resultado esperado: Contar con personal debidamente capacitado y necesario para manejo, la administración y el control y vigilancia del área protegida.</t>
  </si>
  <si>
    <t>4. Resultado esperado: Socializar constantemente las actividades planificadas, proceso y resultados de las mismas a las autoridades municppales y locales.</t>
  </si>
  <si>
    <t>Oficio, Solicitud de aportes de fondos, o materiales y equipos</t>
  </si>
  <si>
    <t>3. Sub programa: Relaciones Internacionales.</t>
  </si>
  <si>
    <t>3.3.1.</t>
  </si>
  <si>
    <t>Evitar la duplicidad de esfuerzos humanos y economicos.</t>
  </si>
  <si>
    <t>1. Línea de acción: Conservación del Área Protegida y su Biodiversidad</t>
  </si>
  <si>
    <t>2. Programa: Uso Público</t>
  </si>
  <si>
    <t>3. Sub programa: Educación Ambiental y Cultural</t>
  </si>
  <si>
    <t>Municipio de Todos Santos y 17 aldeas cercas al área protegida.</t>
  </si>
  <si>
    <t>2. Programa: Desarrollo Economico</t>
  </si>
  <si>
    <t>3. Sub programa: Proyectos Productivos</t>
  </si>
  <si>
    <t>5.1.1.</t>
  </si>
  <si>
    <t>5.3.1.</t>
  </si>
  <si>
    <t>COMUNIDAD</t>
  </si>
  <si>
    <t>MUNICIPALIDAD</t>
  </si>
  <si>
    <t>CODIGO</t>
  </si>
  <si>
    <t>Mantenimiento de infraestructura turistico.</t>
  </si>
  <si>
    <t>Gestionar y formular proyectos con financiantes.</t>
  </si>
  <si>
    <t>total (Q)</t>
  </si>
  <si>
    <t>Programas de Manejo</t>
  </si>
  <si>
    <t>Protección y Vigilancia</t>
  </si>
  <si>
    <t>Conservación de Recursos Naturales</t>
  </si>
  <si>
    <t>Administración</t>
  </si>
  <si>
    <t>Uso Publico</t>
  </si>
  <si>
    <t>Desarrollo Economico</t>
  </si>
  <si>
    <t>COMUNIDADES</t>
  </si>
  <si>
    <t>INSTITUCIONES</t>
  </si>
  <si>
    <t>TOTALES</t>
  </si>
  <si>
    <t>SIGNIFICADO</t>
  </si>
  <si>
    <t>Realizar actividades de Control y Vigilancia para el área protegida.</t>
  </si>
  <si>
    <t>Oficina OMRNA, INAB y CONAP</t>
  </si>
  <si>
    <t>2. Programa: Conservacion de Recursos Naturales</t>
  </si>
  <si>
    <t>Informe, fotografias</t>
  </si>
  <si>
    <t>CONAP, COFETARN</t>
  </si>
  <si>
    <t>Solicitud ante el alcalde y TDR del perfil del personal tecnico</t>
  </si>
  <si>
    <t>Sub Comision de RRNN, CONAP</t>
  </si>
  <si>
    <t>Sub comision de RRNN, CONAP</t>
  </si>
  <si>
    <t>CONAP, Sub comision de turismo y de RRNN, INAB</t>
  </si>
  <si>
    <t>EVASIGAP del area protegida, fotografias.</t>
  </si>
  <si>
    <t>2. Programa: Uso Publico</t>
  </si>
  <si>
    <t>3. Sub programa: Turismo Sostenible</t>
  </si>
  <si>
    <t>INAB, Tecnico Forestal del CONAP</t>
  </si>
  <si>
    <t>boleta de evaluacion, informe de CONAP.</t>
  </si>
  <si>
    <t xml:space="preserve">Regente de proyecto de CONAP, municipalidad </t>
  </si>
  <si>
    <t>Informes de implementacion del proyecto</t>
  </si>
  <si>
    <t xml:space="preserve">Informes mensuales impresos </t>
  </si>
  <si>
    <t xml:space="preserve">Fotografias y listado de particiapantes </t>
  </si>
  <si>
    <t xml:space="preserve">Boletas de campo e imagen fotograficas </t>
  </si>
  <si>
    <t xml:space="preserve">OMRNA, Guarda recursos CONAP, Vida Silvestre CONAP </t>
  </si>
  <si>
    <t xml:space="preserve">Informe, fotografias de Sendero Mejorado </t>
  </si>
  <si>
    <t>4. Resultado esperado: Mejorar el grado de sensibilización en los pobladores y visitantes al AP, para promover  la importancia de valorización y el uso adecuado de los recursos naturales</t>
  </si>
  <si>
    <t>Diseño, elaboración e implementación de un programa de Educación Ambiental.</t>
  </si>
  <si>
    <t>Elaboracion de material de divulgacion a traves de medios audivisuales en los temas de incendios forestales, proteccion de especies unicas y amenzadas de extinsion de flora y fauna del area.</t>
  </si>
  <si>
    <t>4. Resultado esperado: Mejorar el grado de sensibilización en los pobladores y visitantes al AP, para promover el uso adecuado de los recursos naturales</t>
  </si>
  <si>
    <t>Fotografias, planilla de participantes</t>
  </si>
  <si>
    <t xml:space="preserve">4. Resultado esperado: Mejorar  la incorporación de actividades productivas ambientalmente compatibles con el manejo sostenible y la conservacion. </t>
  </si>
  <si>
    <t xml:space="preserve">Area Protegida </t>
  </si>
  <si>
    <t>Distribuir material educativo para la prevencion de incendios forestales</t>
  </si>
  <si>
    <t>Guarda recursos, OMRA, Tecnico forestal de CONAP, coordinador de pinabete del INAB Y guardabosques comunitarios.</t>
  </si>
  <si>
    <t xml:space="preserve">Protocolo de monitoreos de diversidad biologica en el PRM Todos Santos Cuchumatan </t>
  </si>
  <si>
    <t xml:space="preserve">Fotografias </t>
  </si>
  <si>
    <t>2.1.2</t>
  </si>
  <si>
    <t>x</t>
  </si>
  <si>
    <t>Area protegida</t>
  </si>
  <si>
    <t>Contar con el personal necesario e idoneo para las implementación del Plan Maestro y Plan operativo del área.</t>
  </si>
  <si>
    <t>Contar con el personal necesario para las implementación del Plan Maestro y Plan operativo del área.</t>
  </si>
  <si>
    <t>1000 bolantes, 1000 trifoliares, 300 calcomanias</t>
  </si>
  <si>
    <t>Municipalidad, CONAP</t>
  </si>
  <si>
    <t>3.1.2</t>
  </si>
  <si>
    <t>Se fortalece la OMRNA</t>
  </si>
  <si>
    <t xml:space="preserve">Municipalidad </t>
  </si>
  <si>
    <t>Fortalecimiento de la organización comunitaria con el fin de brindar servicios al turismo y mejorar la economía social.</t>
  </si>
  <si>
    <t xml:space="preserve">Conservacion  y mantenimiento de los recursos naturales </t>
  </si>
  <si>
    <t>Mejora en el acceso de agua para comunidades priorizadas</t>
  </si>
  <si>
    <t>COFETARN</t>
  </si>
  <si>
    <t>INGUAT</t>
  </si>
  <si>
    <t>Sub comision de turismo de la COFETARN, OMRAN, INGUAT</t>
  </si>
  <si>
    <t>Perfiles de proyecto</t>
  </si>
  <si>
    <t>Equipamiento de la OMRNA para el buen manejo del AP</t>
  </si>
  <si>
    <t xml:space="preserve">Campaña de reforestacion </t>
  </si>
  <si>
    <t>PLAN OPERATIVO ANUAL 2021</t>
  </si>
  <si>
    <t xml:space="preserve">Elaborar material informativo sobre el control de la extraccion de recursos naturales y actividades permitidas y no permitidas </t>
  </si>
  <si>
    <t>Oficina OMRNA, Proyecto KFW Guarda recursos de CONAP</t>
  </si>
  <si>
    <t>Resultado Esperado 2,021</t>
  </si>
  <si>
    <t xml:space="preserve"> Ampliacion de la rotulación interna existente dentro del AP</t>
  </si>
  <si>
    <t>Municipalidad, Proyecto KFW CONAP</t>
  </si>
  <si>
    <t>Gestionar el aporte de fondos municipales para implementar el POA 2021</t>
  </si>
  <si>
    <t>PLAN OPERATIVO ANUAL  2021</t>
  </si>
  <si>
    <t>Poblacion aledañas al area protegida</t>
  </si>
  <si>
    <t xml:space="preserve">CONAP, INAB, ACODIHUE, ORMRNA </t>
  </si>
  <si>
    <t>Fotografias y planilla de participantes</t>
  </si>
  <si>
    <t>OMRNA, Guarda recursos, INAB, CONAP, FUNDAECO</t>
  </si>
  <si>
    <t>Capacitación a las comisiones de turismo</t>
  </si>
  <si>
    <t>OMRNA, Guarda Recursos CONAP</t>
  </si>
  <si>
    <t>Fotografias, Listado de Participantes</t>
  </si>
  <si>
    <t>Tuisoch, Chiabal, El Rancho</t>
  </si>
  <si>
    <t>Implementacion del proyecto de compensacion para las comunidades aledanas al area protegida (Mejoramiento de  sistemas de agua potable)</t>
  </si>
  <si>
    <t>Un Plan de control y vigilancia para el área protegida elaborado y ejecutado, respentando las normas establecidas en cada comunidad, en conjunto con sus autoridades locales (COCODE) Alcaldes Auxiliares, guardabosques comisiones de recursos naturales brigadas contra incendios) para controlar , monitorear y supervisar la extracción de recursos naturales, actIvidades permitidas y no permitidas.</t>
  </si>
  <si>
    <t>Guarda Recursos de CONAP.  Y comunidades . OMRNA</t>
  </si>
  <si>
    <t xml:space="preserve">3 diseños elaborados y 2 mantas vinilicas de 6 metros de largo </t>
  </si>
  <si>
    <t>Mantenimiento de 5000 metros de rondas perimetrales de los bosques comunales de la parte alta que estan dentro del PRM Todos Santos Cuchumatan</t>
  </si>
  <si>
    <t>4. Resultado esperado: Conservar y recuperar  especies nativas o endémicas del Área Protegida, involucrando a la municipalidad y comunidades, instituciones relacionadas, organizaciones, pobladores de las comunidades ubicadas dentro y alrededor del Parque.</t>
  </si>
  <si>
    <t>Una campaña de recoleccion de semillas forestales de especies locales que se encuentran dentro del Área Protegida</t>
  </si>
  <si>
    <t>Se mejora la infraestructura existente dentro del AP, en pro del desarrollo turistico del area.</t>
  </si>
  <si>
    <t>5.2.1.</t>
  </si>
  <si>
    <t xml:space="preserve">Gestion de fondos para la contratacion de personal tecnico para el manejo del area protegida, ante la municipalidad </t>
  </si>
  <si>
    <t>4. Resultado esperado: Socializar constantemente las actividades planificadas, proceso y resultados de las mismas a las autoridades municipales y locales.</t>
  </si>
  <si>
    <t>Analisis y evaluacion de avances de acciones que contempla el plan maestro del Área</t>
  </si>
  <si>
    <t>2.2.1.</t>
  </si>
  <si>
    <t>3.2.1.</t>
  </si>
  <si>
    <t>4.1.1.</t>
  </si>
  <si>
    <t>4.1.2</t>
  </si>
  <si>
    <t>Evaluacion de proyectos de incetivos dentro del area protegida</t>
  </si>
  <si>
    <t>PRESUPUESTO IDEAL PARA EL AÑO 2021</t>
  </si>
  <si>
    <t>5. Resultado esperado: Conservar los recursos naturales del área,  respentando las normas establecidas en cada comunidad, en conjunto con sus autoridades locales (COCODE, Alcaldes Auxiliares, Guardabosques, entre otros.</t>
  </si>
  <si>
    <t>Promover la recolección de semillas forestales en el AP</t>
  </si>
  <si>
    <r>
      <t xml:space="preserve">OMRNA y proyecto </t>
    </r>
    <r>
      <rPr>
        <b/>
        <sz val="10"/>
        <color theme="1"/>
        <rFont val="Arial"/>
        <family val="2"/>
      </rPr>
      <t>Consolidación del SIGAP</t>
    </r>
    <r>
      <rPr>
        <sz val="10"/>
        <color theme="1"/>
        <rFont val="Arial"/>
        <family val="2"/>
      </rPr>
      <t xml:space="preserve">  </t>
    </r>
  </si>
  <si>
    <r>
      <t>Conservar y recuperar la</t>
    </r>
    <r>
      <rPr>
        <sz val="9"/>
        <rFont val="Arial"/>
        <family val="2"/>
      </rPr>
      <t xml:space="preserve"> flora y fauna del  area, a efecto de mantener muestras representativas.</t>
    </r>
  </si>
  <si>
    <r>
      <t xml:space="preserve">3 sesiones de socialización de la estrategia de conservacion del Paqxaq (Abies guatemalensis) </t>
    </r>
    <r>
      <rPr>
        <b/>
        <sz val="9"/>
        <color theme="4" tint="-0.249977111117893"/>
        <rFont val="Arial"/>
        <family val="2"/>
      </rPr>
      <t xml:space="preserve"> </t>
    </r>
    <r>
      <rPr>
        <sz val="9"/>
        <rFont val="Arial"/>
        <family val="2"/>
      </rPr>
      <t>(charlas, medio audivisuales), desde la cabecera municpal y parte alta del AP</t>
    </r>
  </si>
  <si>
    <r>
      <rPr>
        <sz val="10"/>
        <color theme="1"/>
        <rFont val="Arial"/>
        <family val="2"/>
      </rPr>
      <t>campaña publicitaria en la unidad mobil</t>
    </r>
    <r>
      <rPr>
        <sz val="10"/>
        <color rgb="FFFF0000"/>
        <rFont val="Arial"/>
        <family val="2"/>
      </rPr>
      <t xml:space="preserve"> </t>
    </r>
    <r>
      <rPr>
        <sz val="10"/>
        <rFont val="Arial"/>
        <family val="2"/>
      </rPr>
      <t>sobre la importancia de la conservación de la diversidad biologica</t>
    </r>
  </si>
  <si>
    <t>Creacion una página de facebook que promocione las rutas turísticas del municipio en general.</t>
  </si>
  <si>
    <t>OMRNA, GUARDARECURSOS DE CONAP.</t>
  </si>
  <si>
    <t>OMRNA, GUARDA RECURSOS DE CONAP</t>
  </si>
  <si>
    <t>Espot creaos y fotografias</t>
  </si>
  <si>
    <t>Direccion de la pagina y publicaciones</t>
  </si>
  <si>
    <t>2. Programa: Investigacion y Monitoreo</t>
  </si>
  <si>
    <t>3. Sub programa: Monitoreo</t>
  </si>
  <si>
    <t>6.1.1.</t>
  </si>
  <si>
    <t>6.1.2</t>
  </si>
  <si>
    <t xml:space="preserve">4. Resultado esperado: Tener conocimiento de las condiciones en las que se encuetra la diversidad en el PARQUE REGIONAL MUNICIPAL K´ojlab´l Tze´ Te Tnom Todos Santos Cuchumatán </t>
  </si>
  <si>
    <t>Guarda Recusos CONAP</t>
  </si>
  <si>
    <t>Boletas de Monitoreo Biologico</t>
  </si>
  <si>
    <t>Monitoreos Biológicos en lugares turisticos</t>
  </si>
  <si>
    <t>Personal del proyecto consolidasion del sigap life web KFW CONAP</t>
  </si>
  <si>
    <t>Boleta de Monitores</t>
  </si>
  <si>
    <t>Monitoreo Biológico de aves indicadoras del estado de conservacion del area protegida.</t>
  </si>
  <si>
    <t xml:space="preserve">area Protegida </t>
  </si>
  <si>
    <t>Tener conocimiento del estado en el que se encuenta el area protegida.</t>
  </si>
  <si>
    <t>Tener conocimiento del impacto que tiene el turismo en la viodiversisdad biologica dentro de areas protegidas</t>
  </si>
  <si>
    <t>Investtigación y monitoreo</t>
  </si>
  <si>
    <t>Investigacón y monitoreo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</si>
</sst>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8" formatCode="&quot;Q&quot;#,##0.00;[Red]\-&quot;Q&quot;#,##0.00"/>
    <numFmt numFmtId="164" formatCode="[$Q-100A]#,##0.00"/>
    <numFmt numFmtId="165" formatCode="&quot;Q&quot;#,##0.00"/>
    <numFmt numFmtId="166" formatCode="_-[$Q-100A]* #,##0.00_-;\-[$Q-100A]* #,##0.00_-;_-[$Q-100A]* &quot;-&quot;??_-;_-@_-"/>
  </numFmts>
  <fonts count="29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2"/>
      <name val="Times New Roman"/>
      <family val="1"/>
    </font>
    <font>
      <b/>
      <sz val="12"/>
      <name val="Arial"/>
      <family val="2"/>
    </font>
    <font>
      <b/>
      <sz val="10"/>
      <color indexed="49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9"/>
      <color indexed="10"/>
      <name val="Arial"/>
      <family val="2"/>
    </font>
    <font>
      <sz val="10"/>
      <color indexed="10"/>
      <name val="Arial"/>
      <family val="2"/>
    </font>
    <font>
      <b/>
      <sz val="11"/>
      <name val="Arial"/>
      <family val="2"/>
    </font>
    <font>
      <b/>
      <u/>
      <sz val="11"/>
      <name val="Arial"/>
      <family val="2"/>
    </font>
    <font>
      <sz val="11"/>
      <name val="Arial"/>
      <family val="2"/>
    </font>
    <font>
      <b/>
      <i/>
      <sz val="10"/>
      <name val="Arial"/>
      <family val="2"/>
    </font>
    <font>
      <b/>
      <sz val="10"/>
      <color rgb="FFFF0000"/>
      <name val="Arial"/>
      <family val="2"/>
    </font>
    <font>
      <sz val="10"/>
      <color theme="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theme="1"/>
      <name val="Arial"/>
      <family val="2"/>
    </font>
    <font>
      <sz val="8"/>
      <name val="Arial"/>
      <family val="2"/>
    </font>
    <font>
      <sz val="11"/>
      <color rgb="FF006100"/>
      <name val="Calibri"/>
      <family val="2"/>
      <scheme val="minor"/>
    </font>
    <font>
      <sz val="11"/>
      <color rgb="FF9C5700"/>
      <name val="Calibri"/>
      <family val="2"/>
      <scheme val="minor"/>
    </font>
    <font>
      <sz val="10"/>
      <color rgb="FFFF0000"/>
      <name val="Arial"/>
      <family val="2"/>
    </font>
    <font>
      <b/>
      <sz val="9"/>
      <color theme="4" tint="-0.249977111117893"/>
      <name val="Arial"/>
      <family val="2"/>
    </font>
    <font>
      <b/>
      <sz val="10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6EFCE"/>
      </patternFill>
    </fill>
    <fill>
      <patternFill patternType="solid">
        <fgColor rgb="FFFFEB9C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9" fillId="0" borderId="0"/>
    <xf numFmtId="0" fontId="24" fillId="6" borderId="0" applyNumberFormat="0" applyBorder="0" applyAlignment="0" applyProtection="0"/>
    <xf numFmtId="0" fontId="25" fillId="7" borderId="0" applyNumberFormat="0" applyBorder="0" applyAlignment="0" applyProtection="0"/>
  </cellStyleXfs>
  <cellXfs count="299">
    <xf numFmtId="0" fontId="0" fillId="0" borderId="0" xfId="0"/>
    <xf numFmtId="0" fontId="0" fillId="0" borderId="0" xfId="0" applyAlignment="1">
      <alignment vertical="justify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 vertical="top"/>
    </xf>
    <xf numFmtId="0" fontId="5" fillId="0" borderId="0" xfId="0" applyFont="1" applyAlignment="1">
      <alignment horizontal="center" vertical="center"/>
    </xf>
    <xf numFmtId="0" fontId="6" fillId="0" borderId="0" xfId="0" applyFont="1"/>
    <xf numFmtId="0" fontId="8" fillId="0" borderId="0" xfId="0" applyFont="1" applyAlignment="1">
      <alignment horizontal="center" vertical="top"/>
    </xf>
    <xf numFmtId="0" fontId="9" fillId="0" borderId="0" xfId="0" applyFont="1" applyAlignment="1">
      <alignment horizontal="left" vertical="justify"/>
    </xf>
    <xf numFmtId="0" fontId="9" fillId="0" borderId="0" xfId="0" applyFont="1" applyAlignment="1">
      <alignment vertical="justify"/>
    </xf>
    <xf numFmtId="0" fontId="9" fillId="0" borderId="0" xfId="0" applyFont="1"/>
    <xf numFmtId="0" fontId="1" fillId="0" borderId="0" xfId="0" applyFont="1"/>
    <xf numFmtId="0" fontId="10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64" fontId="10" fillId="0" borderId="1" xfId="0" applyNumberFormat="1" applyFont="1" applyBorder="1" applyAlignment="1">
      <alignment horizontal="center" vertical="center" wrapText="1"/>
    </xf>
    <xf numFmtId="0" fontId="13" fillId="0" borderId="0" xfId="0" applyFont="1"/>
    <xf numFmtId="0" fontId="10" fillId="0" borderId="0" xfId="0" applyFont="1" applyAlignment="1">
      <alignment horizontal="center" vertical="top" wrapText="1"/>
    </xf>
    <xf numFmtId="0" fontId="10" fillId="0" borderId="0" xfId="0" applyFont="1" applyAlignment="1">
      <alignment horizontal="left" vertical="top" wrapText="1"/>
    </xf>
    <xf numFmtId="164" fontId="10" fillId="0" borderId="0" xfId="0" applyNumberFormat="1" applyFont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left" vertical="justify"/>
    </xf>
    <xf numFmtId="0" fontId="2" fillId="0" borderId="0" xfId="0" applyFont="1" applyAlignment="1">
      <alignment vertical="justify"/>
    </xf>
    <xf numFmtId="0" fontId="2" fillId="0" borderId="0" xfId="0" applyFont="1"/>
    <xf numFmtId="164" fontId="0" fillId="0" borderId="0" xfId="0" applyNumberFormat="1"/>
    <xf numFmtId="0" fontId="12" fillId="0" borderId="0" xfId="0" applyFont="1" applyAlignment="1">
      <alignment horizontal="center" vertical="top" wrapText="1"/>
    </xf>
    <xf numFmtId="0" fontId="9" fillId="0" borderId="0" xfId="0" applyFont="1" applyAlignment="1">
      <alignment horizontal="center" vertical="center" wrapText="1"/>
    </xf>
    <xf numFmtId="49" fontId="2" fillId="2" borderId="1" xfId="0" applyNumberFormat="1" applyFont="1" applyFill="1" applyBorder="1" applyAlignment="1">
      <alignment vertical="top" wrapText="1"/>
    </xf>
    <xf numFmtId="0" fontId="2" fillId="0" borderId="0" xfId="0" applyFont="1" applyAlignment="1">
      <alignment vertical="top"/>
    </xf>
    <xf numFmtId="0" fontId="2" fillId="0" borderId="0" xfId="0" applyFont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top"/>
    </xf>
    <xf numFmtId="0" fontId="18" fillId="0" borderId="0" xfId="0" applyFont="1"/>
    <xf numFmtId="0" fontId="0" fillId="0" borderId="1" xfId="0" applyBorder="1"/>
    <xf numFmtId="0" fontId="9" fillId="0" borderId="1" xfId="0" applyFont="1" applyBorder="1"/>
    <xf numFmtId="0" fontId="2" fillId="2" borderId="1" xfId="0" applyFont="1" applyFill="1" applyBorder="1" applyAlignment="1">
      <alignment horizontal="center" vertical="top"/>
    </xf>
    <xf numFmtId="0" fontId="14" fillId="0" borderId="0" xfId="0" applyFont="1"/>
    <xf numFmtId="0" fontId="9" fillId="0" borderId="1" xfId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0" fontId="19" fillId="0" borderId="1" xfId="1" applyFont="1" applyBorder="1" applyAlignment="1">
      <alignment horizontal="center" vertical="center" wrapText="1"/>
    </xf>
    <xf numFmtId="0" fontId="9" fillId="0" borderId="1" xfId="1" applyBorder="1" applyAlignment="1">
      <alignment vertical="center" wrapText="1"/>
    </xf>
    <xf numFmtId="0" fontId="9" fillId="0" borderId="1" xfId="1" applyBorder="1" applyAlignment="1">
      <alignment horizontal="center" vertical="center"/>
    </xf>
    <xf numFmtId="0" fontId="16" fillId="0" borderId="1" xfId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49" fontId="10" fillId="0" borderId="2" xfId="0" applyNumberFormat="1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8" fillId="0" borderId="0" xfId="0" applyFont="1" applyAlignment="1">
      <alignment vertical="top"/>
    </xf>
    <xf numFmtId="165" fontId="10" fillId="0" borderId="1" xfId="0" applyNumberFormat="1" applyFont="1" applyBorder="1" applyAlignment="1">
      <alignment horizontal="center" vertical="center" wrapText="1"/>
    </xf>
    <xf numFmtId="165" fontId="10" fillId="0" borderId="1" xfId="0" applyNumberFormat="1" applyFont="1" applyBorder="1" applyAlignment="1">
      <alignment horizontal="center" vertical="center"/>
    </xf>
    <xf numFmtId="165" fontId="10" fillId="0" borderId="3" xfId="0" applyNumberFormat="1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165" fontId="10" fillId="0" borderId="2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0" fillId="0" borderId="2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center" vertical="center"/>
    </xf>
    <xf numFmtId="165" fontId="0" fillId="0" borderId="1" xfId="0" applyNumberFormat="1" applyBorder="1"/>
    <xf numFmtId="0" fontId="10" fillId="0" borderId="5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165" fontId="9" fillId="0" borderId="1" xfId="0" applyNumberFormat="1" applyFont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top"/>
    </xf>
    <xf numFmtId="165" fontId="10" fillId="0" borderId="11" xfId="0" applyNumberFormat="1" applyFont="1" applyBorder="1" applyAlignment="1">
      <alignment horizontal="center" vertical="center" wrapText="1"/>
    </xf>
    <xf numFmtId="165" fontId="10" fillId="0" borderId="10" xfId="0" applyNumberFormat="1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165" fontId="10" fillId="0" borderId="13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10" fillId="0" borderId="1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49" fontId="10" fillId="0" borderId="13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1" fillId="0" borderId="1" xfId="1" applyFont="1" applyBorder="1" applyAlignment="1">
      <alignment horizontal="center" vertical="center" wrapText="1"/>
    </xf>
    <xf numFmtId="0" fontId="10" fillId="3" borderId="10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top" wrapText="1"/>
    </xf>
    <xf numFmtId="0" fontId="1" fillId="0" borderId="1" xfId="1" applyFont="1" applyBorder="1" applyAlignment="1">
      <alignment vertical="center" wrapText="1"/>
    </xf>
    <xf numFmtId="0" fontId="1" fillId="0" borderId="1" xfId="1" applyFont="1" applyBorder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165" fontId="1" fillId="0" borderId="1" xfId="0" applyNumberFormat="1" applyFont="1" applyBorder="1" applyAlignment="1">
      <alignment vertical="center" wrapText="1"/>
    </xf>
    <xf numFmtId="165" fontId="9" fillId="0" borderId="1" xfId="0" applyNumberFormat="1" applyFont="1" applyBorder="1" applyAlignment="1">
      <alignment vertical="center"/>
    </xf>
    <xf numFmtId="165" fontId="9" fillId="0" borderId="1" xfId="0" applyNumberFormat="1" applyFont="1" applyBorder="1" applyAlignment="1">
      <alignment vertical="center" wrapText="1"/>
    </xf>
    <xf numFmtId="165" fontId="9" fillId="0" borderId="1" xfId="0" applyNumberFormat="1" applyFont="1" applyBorder="1" applyAlignment="1">
      <alignment horizontal="center" vertical="center"/>
    </xf>
    <xf numFmtId="164" fontId="11" fillId="0" borderId="1" xfId="0" applyNumberFormat="1" applyFont="1" applyBorder="1" applyAlignment="1">
      <alignment horizontal="center" vertical="center" wrapText="1"/>
    </xf>
    <xf numFmtId="165" fontId="10" fillId="0" borderId="2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165" fontId="10" fillId="3" borderId="2" xfId="0" applyNumberFormat="1" applyFont="1" applyFill="1" applyBorder="1" applyAlignment="1">
      <alignment horizontal="center" vertical="center"/>
    </xf>
    <xf numFmtId="165" fontId="10" fillId="3" borderId="11" xfId="0" applyNumberFormat="1" applyFont="1" applyFill="1" applyBorder="1" applyAlignment="1">
      <alignment horizontal="center" vertical="center"/>
    </xf>
    <xf numFmtId="2" fontId="9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center" vertical="center" wrapText="1"/>
    </xf>
    <xf numFmtId="0" fontId="10" fillId="3" borderId="11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top"/>
    </xf>
    <xf numFmtId="0" fontId="1" fillId="0" borderId="1" xfId="0" applyFont="1" applyBorder="1" applyAlignment="1">
      <alignment horizontal="center" vertical="center"/>
    </xf>
    <xf numFmtId="165" fontId="0" fillId="3" borderId="26" xfId="0" applyNumberFormat="1" applyFill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4" fontId="2" fillId="0" borderId="0" xfId="0" applyNumberFormat="1" applyFont="1"/>
    <xf numFmtId="0" fontId="1" fillId="0" borderId="1" xfId="0" applyFont="1" applyBorder="1" applyAlignment="1">
      <alignment vertical="center" wrapText="1"/>
    </xf>
    <xf numFmtId="166" fontId="9" fillId="0" borderId="1" xfId="0" applyNumberFormat="1" applyFont="1" applyBorder="1" applyAlignment="1">
      <alignment horizontal="center" vertical="center" wrapText="1"/>
    </xf>
    <xf numFmtId="165" fontId="0" fillId="0" borderId="1" xfId="0" applyNumberFormat="1" applyBorder="1" applyAlignment="1">
      <alignment horizontal="right"/>
    </xf>
    <xf numFmtId="165" fontId="0" fillId="0" borderId="1" xfId="0" applyNumberFormat="1" applyBorder="1" applyAlignment="1">
      <alignment horizontal="right" vertical="center"/>
    </xf>
    <xf numFmtId="0" fontId="2" fillId="2" borderId="1" xfId="0" applyFont="1" applyFill="1" applyBorder="1" applyAlignment="1">
      <alignment horizontal="center" vertical="top"/>
    </xf>
    <xf numFmtId="0" fontId="1" fillId="0" borderId="4" xfId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9" fillId="0" borderId="28" xfId="0" applyFont="1" applyBorder="1"/>
    <xf numFmtId="0" fontId="0" fillId="0" borderId="0" xfId="0" applyBorder="1"/>
    <xf numFmtId="0" fontId="2" fillId="2" borderId="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49" fontId="10" fillId="0" borderId="10" xfId="0" applyNumberFormat="1" applyFon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165" fontId="24" fillId="6" borderId="1" xfId="2" applyNumberFormat="1" applyBorder="1"/>
    <xf numFmtId="164" fontId="11" fillId="0" borderId="30" xfId="0" applyNumberFormat="1" applyFont="1" applyBorder="1" applyAlignment="1">
      <alignment horizontal="center" vertical="center" wrapText="1"/>
    </xf>
    <xf numFmtId="165" fontId="10" fillId="0" borderId="4" xfId="0" applyNumberFormat="1" applyFont="1" applyBorder="1" applyAlignment="1">
      <alignment horizontal="center" vertical="center" wrapText="1"/>
    </xf>
    <xf numFmtId="0" fontId="10" fillId="0" borderId="28" xfId="0" applyFont="1" applyBorder="1" applyAlignment="1">
      <alignment horizontal="center" vertical="center" wrapText="1"/>
    </xf>
    <xf numFmtId="165" fontId="10" fillId="0" borderId="28" xfId="0" applyNumberFormat="1" applyFont="1" applyBorder="1" applyAlignment="1">
      <alignment horizontal="center" vertical="center" wrapText="1"/>
    </xf>
    <xf numFmtId="8" fontId="10" fillId="0" borderId="4" xfId="0" applyNumberFormat="1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49" fontId="10" fillId="0" borderId="0" xfId="0" applyNumberFormat="1" applyFont="1" applyBorder="1" applyAlignment="1">
      <alignment horizontal="center" vertical="center" wrapText="1"/>
    </xf>
    <xf numFmtId="8" fontId="11" fillId="0" borderId="4" xfId="0" applyNumberFormat="1" applyFont="1" applyBorder="1" applyAlignment="1">
      <alignment horizontal="center" vertical="center" wrapText="1"/>
    </xf>
    <xf numFmtId="0" fontId="9" fillId="0" borderId="31" xfId="0" applyFont="1" applyBorder="1" applyAlignment="1">
      <alignment horizontal="center" vertical="center" wrapText="1"/>
    </xf>
    <xf numFmtId="164" fontId="10" fillId="0" borderId="32" xfId="0" applyNumberFormat="1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164" fontId="11" fillId="0" borderId="12" xfId="0" applyNumberFormat="1" applyFont="1" applyBorder="1" applyAlignment="1">
      <alignment horizontal="center" vertical="center" wrapText="1"/>
    </xf>
    <xf numFmtId="0" fontId="10" fillId="0" borderId="12" xfId="0" applyNumberFormat="1" applyFont="1" applyBorder="1" applyAlignment="1">
      <alignment horizontal="center" vertical="center" wrapText="1"/>
    </xf>
    <xf numFmtId="0" fontId="10" fillId="0" borderId="1" xfId="0" applyNumberFormat="1" applyFont="1" applyBorder="1" applyAlignment="1">
      <alignment horizontal="center" vertical="center" wrapText="1"/>
    </xf>
    <xf numFmtId="4" fontId="2" fillId="0" borderId="0" xfId="0" applyNumberFormat="1" applyFont="1" applyAlignment="1">
      <alignment horizontal="center"/>
    </xf>
    <xf numFmtId="0" fontId="10" fillId="3" borderId="1" xfId="0" applyFont="1" applyFill="1" applyBorder="1" applyAlignment="1">
      <alignment horizontal="center" vertical="center" wrapText="1"/>
    </xf>
    <xf numFmtId="165" fontId="10" fillId="3" borderId="1" xfId="0" applyNumberFormat="1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165" fontId="0" fillId="0" borderId="4" xfId="0" applyNumberFormat="1" applyBorder="1" applyAlignment="1">
      <alignment horizontal="center" vertical="center"/>
    </xf>
    <xf numFmtId="4" fontId="2" fillId="0" borderId="4" xfId="0" applyNumberFormat="1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164" fontId="9" fillId="0" borderId="12" xfId="0" applyNumberFormat="1" applyFont="1" applyBorder="1" applyAlignment="1">
      <alignment horizontal="center" vertical="center"/>
    </xf>
    <xf numFmtId="164" fontId="2" fillId="0" borderId="12" xfId="0" applyNumberFormat="1" applyFont="1" applyBorder="1" applyAlignment="1">
      <alignment horizontal="center" vertical="center"/>
    </xf>
    <xf numFmtId="49" fontId="2" fillId="2" borderId="4" xfId="0" applyNumberFormat="1" applyFont="1" applyFill="1" applyBorder="1" applyAlignment="1">
      <alignment vertical="top" wrapText="1"/>
    </xf>
    <xf numFmtId="0" fontId="2" fillId="2" borderId="4" xfId="0" applyFont="1" applyFill="1" applyBorder="1" applyAlignment="1">
      <alignment horizontal="center" vertical="top"/>
    </xf>
    <xf numFmtId="0" fontId="2" fillId="2" borderId="28" xfId="0" applyFont="1" applyFill="1" applyBorder="1" applyAlignment="1">
      <alignment horizontal="center" vertical="top"/>
    </xf>
    <xf numFmtId="0" fontId="10" fillId="0" borderId="17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wrapText="1"/>
    </xf>
    <xf numFmtId="0" fontId="1" fillId="0" borderId="16" xfId="0" applyFont="1" applyBorder="1" applyAlignment="1">
      <alignment horizontal="center" vertical="center"/>
    </xf>
    <xf numFmtId="49" fontId="10" fillId="0" borderId="16" xfId="0" applyNumberFormat="1" applyFont="1" applyBorder="1" applyAlignment="1">
      <alignment horizontal="center" vertical="center" wrapText="1"/>
    </xf>
    <xf numFmtId="165" fontId="10" fillId="0" borderId="16" xfId="0" applyNumberFormat="1" applyFont="1" applyBorder="1" applyAlignment="1">
      <alignment horizontal="center" vertical="center" wrapText="1"/>
    </xf>
    <xf numFmtId="165" fontId="10" fillId="0" borderId="18" xfId="0" applyNumberFormat="1" applyFont="1" applyBorder="1" applyAlignment="1">
      <alignment horizontal="center" vertical="center" wrapText="1"/>
    </xf>
    <xf numFmtId="165" fontId="1" fillId="0" borderId="19" xfId="0" applyNumberFormat="1" applyFont="1" applyBorder="1" applyAlignment="1">
      <alignment horizontal="center" vertical="center" wrapText="1"/>
    </xf>
    <xf numFmtId="0" fontId="1" fillId="0" borderId="8" xfId="0" applyFont="1" applyBorder="1" applyAlignment="1">
      <alignment vertical="center"/>
    </xf>
    <xf numFmtId="0" fontId="23" fillId="0" borderId="2" xfId="0" applyFont="1" applyBorder="1" applyAlignment="1">
      <alignment horizontal="center" vertical="center"/>
    </xf>
    <xf numFmtId="0" fontId="0" fillId="0" borderId="2" xfId="0" applyBorder="1"/>
    <xf numFmtId="0" fontId="1" fillId="0" borderId="2" xfId="0" applyFont="1" applyBorder="1" applyAlignment="1">
      <alignment vertical="center"/>
    </xf>
    <xf numFmtId="166" fontId="10" fillId="0" borderId="2" xfId="0" applyNumberFormat="1" applyFont="1" applyBorder="1" applyAlignment="1">
      <alignment horizontal="center" vertical="center"/>
    </xf>
    <xf numFmtId="4" fontId="0" fillId="0" borderId="34" xfId="0" applyNumberForma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165" fontId="10" fillId="0" borderId="34" xfId="0" applyNumberFormat="1" applyFont="1" applyBorder="1" applyAlignment="1">
      <alignment horizontal="center" vertical="center" wrapText="1"/>
    </xf>
    <xf numFmtId="0" fontId="0" fillId="0" borderId="31" xfId="0" applyBorder="1" applyAlignment="1">
      <alignment horizontal="center" vertical="center"/>
    </xf>
    <xf numFmtId="165" fontId="0" fillId="0" borderId="32" xfId="0" applyNumberFormat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4" fontId="2" fillId="0" borderId="30" xfId="0" applyNumberFormat="1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165" fontId="0" fillId="0" borderId="22" xfId="0" applyNumberForma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4" fontId="2" fillId="0" borderId="35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65" fontId="10" fillId="0" borderId="11" xfId="0" applyNumberFormat="1" applyFont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165" fontId="0" fillId="0" borderId="33" xfId="0" applyNumberFormat="1" applyBorder="1" applyAlignment="1">
      <alignment horizontal="center" vertical="center"/>
    </xf>
    <xf numFmtId="165" fontId="1" fillId="0" borderId="33" xfId="0" applyNumberFormat="1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165" fontId="0" fillId="0" borderId="12" xfId="0" applyNumberFormat="1" applyBorder="1" applyAlignment="1">
      <alignment horizontal="center" vertical="center"/>
    </xf>
    <xf numFmtId="166" fontId="0" fillId="0" borderId="29" xfId="0" applyNumberFormat="1" applyBorder="1" applyAlignment="1">
      <alignment horizontal="center" vertical="center"/>
    </xf>
    <xf numFmtId="165" fontId="2" fillId="0" borderId="12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3" fontId="0" fillId="0" borderId="34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165" fontId="0" fillId="0" borderId="2" xfId="0" applyNumberFormat="1" applyBorder="1" applyAlignment="1">
      <alignment horizontal="center" vertical="center"/>
    </xf>
    <xf numFmtId="165" fontId="1" fillId="0" borderId="32" xfId="0" applyNumberFormat="1" applyFont="1" applyBorder="1" applyAlignment="1">
      <alignment horizontal="center" vertical="center"/>
    </xf>
    <xf numFmtId="4" fontId="4" fillId="0" borderId="30" xfId="0" applyNumberFormat="1" applyFont="1" applyBorder="1" applyAlignment="1">
      <alignment horizontal="center" vertical="center"/>
    </xf>
    <xf numFmtId="165" fontId="25" fillId="7" borderId="1" xfId="3" applyNumberFormat="1" applyBorder="1"/>
    <xf numFmtId="0" fontId="2" fillId="4" borderId="16" xfId="0" applyFont="1" applyFill="1" applyBorder="1" applyAlignment="1">
      <alignment horizontal="center"/>
    </xf>
    <xf numFmtId="0" fontId="2" fillId="5" borderId="16" xfId="0" applyFont="1" applyFill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9" fillId="0" borderId="5" xfId="0" applyFont="1" applyBorder="1"/>
    <xf numFmtId="165" fontId="24" fillId="6" borderId="3" xfId="2" applyNumberFormat="1" applyBorder="1"/>
    <xf numFmtId="0" fontId="9" fillId="0" borderId="8" xfId="0" applyFont="1" applyBorder="1"/>
    <xf numFmtId="165" fontId="2" fillId="0" borderId="2" xfId="0" applyNumberFormat="1" applyFont="1" applyBorder="1"/>
    <xf numFmtId="165" fontId="25" fillId="7" borderId="34" xfId="3" applyNumberFormat="1" applyBorder="1"/>
    <xf numFmtId="0" fontId="10" fillId="0" borderId="31" xfId="0" applyFont="1" applyBorder="1" applyAlignment="1">
      <alignment horizontal="center" vertical="center"/>
    </xf>
    <xf numFmtId="165" fontId="10" fillId="0" borderId="32" xfId="0" applyNumberFormat="1" applyFont="1" applyBorder="1" applyAlignment="1">
      <alignment horizontal="center" vertical="center" wrapText="1"/>
    </xf>
    <xf numFmtId="0" fontId="10" fillId="0" borderId="32" xfId="0" applyFont="1" applyBorder="1" applyAlignment="1">
      <alignment horizontal="center" vertical="center"/>
    </xf>
    <xf numFmtId="166" fontId="10" fillId="0" borderId="32" xfId="0" applyNumberFormat="1" applyFont="1" applyBorder="1" applyAlignment="1">
      <alignment horizontal="center" vertical="center"/>
    </xf>
    <xf numFmtId="165" fontId="10" fillId="0" borderId="32" xfId="0" applyNumberFormat="1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 wrapText="1"/>
    </xf>
    <xf numFmtId="164" fontId="10" fillId="0" borderId="2" xfId="0" applyNumberFormat="1" applyFont="1" applyBorder="1" applyAlignment="1">
      <alignment horizontal="center" vertical="center" wrapText="1"/>
    </xf>
    <xf numFmtId="164" fontId="10" fillId="0" borderId="34" xfId="0" applyNumberFormat="1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164" fontId="10" fillId="0" borderId="0" xfId="0" applyNumberFormat="1" applyFont="1" applyBorder="1" applyAlignment="1">
      <alignment horizontal="center" vertical="center" wrapText="1"/>
    </xf>
    <xf numFmtId="0" fontId="10" fillId="0" borderId="0" xfId="0" applyNumberFormat="1" applyFont="1" applyBorder="1" applyAlignment="1">
      <alignment horizontal="center" vertical="center" wrapText="1"/>
    </xf>
    <xf numFmtId="164" fontId="11" fillId="0" borderId="0" xfId="0" applyNumberFormat="1" applyFont="1" applyBorder="1" applyAlignment="1">
      <alignment horizontal="center" vertical="center" wrapText="1"/>
    </xf>
    <xf numFmtId="0" fontId="10" fillId="0" borderId="32" xfId="0" applyNumberFormat="1" applyFont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164" fontId="9" fillId="3" borderId="3" xfId="0" applyNumberFormat="1" applyFont="1" applyFill="1" applyBorder="1" applyAlignment="1">
      <alignment horizontal="center" vertical="center" wrapText="1"/>
    </xf>
    <xf numFmtId="0" fontId="1" fillId="0" borderId="2" xfId="1" applyFont="1" applyBorder="1" applyAlignment="1">
      <alignment horizontal="center" vertical="center" wrapText="1"/>
    </xf>
    <xf numFmtId="0" fontId="16" fillId="0" borderId="2" xfId="1" applyFont="1" applyBorder="1" applyAlignment="1">
      <alignment vertical="center" wrapText="1"/>
    </xf>
    <xf numFmtId="0" fontId="9" fillId="0" borderId="2" xfId="1" applyBorder="1" applyAlignment="1">
      <alignment vertical="center" wrapText="1"/>
    </xf>
    <xf numFmtId="0" fontId="9" fillId="0" borderId="2" xfId="1" applyBorder="1" applyAlignment="1">
      <alignment horizontal="center" vertical="center" wrapText="1"/>
    </xf>
    <xf numFmtId="0" fontId="9" fillId="0" borderId="2" xfId="1" applyBorder="1" applyAlignment="1">
      <alignment horizontal="center" vertical="center"/>
    </xf>
    <xf numFmtId="0" fontId="16" fillId="0" borderId="2" xfId="1" applyFont="1" applyBorder="1" applyAlignment="1">
      <alignment horizontal="center" vertical="center"/>
    </xf>
    <xf numFmtId="164" fontId="9" fillId="3" borderId="34" xfId="0" applyNumberFormat="1" applyFont="1" applyFill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/>
    </xf>
    <xf numFmtId="165" fontId="2" fillId="0" borderId="32" xfId="0" applyNumberFormat="1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165" fontId="2" fillId="0" borderId="32" xfId="0" applyNumberFormat="1" applyFont="1" applyBorder="1" applyAlignment="1">
      <alignment vertical="center"/>
    </xf>
    <xf numFmtId="165" fontId="2" fillId="0" borderId="32" xfId="0" applyNumberFormat="1" applyFont="1" applyBorder="1"/>
    <xf numFmtId="164" fontId="4" fillId="0" borderId="30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top"/>
    </xf>
    <xf numFmtId="0" fontId="2" fillId="0" borderId="0" xfId="0" applyFont="1" applyAlignment="1">
      <alignment horizontal="left" vertical="justify"/>
    </xf>
    <xf numFmtId="0" fontId="2" fillId="2" borderId="1" xfId="0" applyFont="1" applyFill="1" applyBorder="1" applyAlignment="1">
      <alignment horizontal="center" vertical="top"/>
    </xf>
    <xf numFmtId="0" fontId="1" fillId="0" borderId="2" xfId="0" applyFont="1" applyBorder="1" applyAlignment="1">
      <alignment horizontal="center" vertical="center"/>
    </xf>
    <xf numFmtId="165" fontId="0" fillId="0" borderId="4" xfId="0" applyNumberFormat="1" applyBorder="1"/>
    <xf numFmtId="165" fontId="24" fillId="6" borderId="6" xfId="2" applyNumberFormat="1" applyBorder="1"/>
    <xf numFmtId="0" fontId="1" fillId="0" borderId="9" xfId="0" applyFont="1" applyBorder="1"/>
    <xf numFmtId="4" fontId="14" fillId="0" borderId="30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top"/>
    </xf>
    <xf numFmtId="0" fontId="4" fillId="0" borderId="0" xfId="0" applyFont="1" applyAlignment="1">
      <alignment horizontal="center" vertical="top"/>
    </xf>
    <xf numFmtId="0" fontId="2" fillId="2" borderId="16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49" fontId="2" fillId="2" borderId="16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9" fillId="0" borderId="9" xfId="1" applyBorder="1" applyAlignment="1">
      <alignment horizontal="center" vertical="center" wrapText="1"/>
    </xf>
    <xf numFmtId="0" fontId="9" fillId="0" borderId="21" xfId="1" applyBorder="1" applyAlignment="1">
      <alignment horizontal="center" vertical="center" wrapText="1"/>
    </xf>
    <xf numFmtId="0" fontId="9" fillId="0" borderId="4" xfId="1" applyBorder="1" applyAlignment="1">
      <alignment horizontal="center" vertical="center" wrapText="1"/>
    </xf>
    <xf numFmtId="0" fontId="9" fillId="0" borderId="22" xfId="1" applyBorder="1" applyAlignment="1">
      <alignment horizontal="center" vertical="center" wrapText="1"/>
    </xf>
    <xf numFmtId="49" fontId="2" fillId="2" borderId="4" xfId="0" applyNumberFormat="1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1" fillId="0" borderId="4" xfId="1" applyFont="1" applyBorder="1" applyAlignment="1">
      <alignment horizontal="center" vertical="center" wrapText="1"/>
    </xf>
    <xf numFmtId="0" fontId="9" fillId="0" borderId="14" xfId="1" applyBorder="1" applyAlignment="1">
      <alignment horizontal="center" vertical="center" wrapText="1"/>
    </xf>
    <xf numFmtId="49" fontId="9" fillId="0" borderId="4" xfId="1" applyNumberFormat="1" applyBorder="1" applyAlignment="1">
      <alignment horizontal="center" vertical="center" wrapText="1"/>
    </xf>
    <xf numFmtId="49" fontId="9" fillId="0" borderId="14" xfId="1" applyNumberForma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49" fontId="9" fillId="0" borderId="22" xfId="1" applyNumberFormat="1" applyBorder="1" applyAlignment="1">
      <alignment horizontal="center" vertical="center" wrapText="1"/>
    </xf>
    <xf numFmtId="0" fontId="2" fillId="0" borderId="0" xfId="0" applyFont="1" applyAlignment="1">
      <alignment horizontal="justify" vertical="top"/>
    </xf>
    <xf numFmtId="49" fontId="2" fillId="2" borderId="16" xfId="0" applyNumberFormat="1" applyFont="1" applyFill="1" applyBorder="1" applyAlignment="1">
      <alignment horizontal="center" vertical="top" wrapText="1"/>
    </xf>
    <xf numFmtId="49" fontId="2" fillId="2" borderId="1" xfId="0" applyNumberFormat="1" applyFont="1" applyFill="1" applyBorder="1" applyAlignment="1">
      <alignment horizontal="center" vertical="top" wrapText="1"/>
    </xf>
    <xf numFmtId="0" fontId="2" fillId="2" borderId="16" xfId="0" applyFont="1" applyFill="1" applyBorder="1" applyAlignment="1">
      <alignment horizontal="center" vertical="top"/>
    </xf>
    <xf numFmtId="0" fontId="2" fillId="2" borderId="18" xfId="0" applyFont="1" applyFill="1" applyBorder="1" applyAlignment="1">
      <alignment horizontal="center" vertical="top"/>
    </xf>
    <xf numFmtId="0" fontId="2" fillId="2" borderId="19" xfId="0" applyFont="1" applyFill="1" applyBorder="1" applyAlignment="1">
      <alignment horizontal="center" vertical="top"/>
    </xf>
    <xf numFmtId="0" fontId="2" fillId="2" borderId="17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top"/>
    </xf>
    <xf numFmtId="0" fontId="2" fillId="2" borderId="1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49" fontId="2" fillId="2" borderId="4" xfId="0" applyNumberFormat="1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 vertical="center"/>
    </xf>
    <xf numFmtId="49" fontId="2" fillId="2" borderId="20" xfId="0" applyNumberFormat="1" applyFont="1" applyFill="1" applyBorder="1" applyAlignment="1">
      <alignment horizontal="center" vertical="center" wrapText="1"/>
    </xf>
    <xf numFmtId="49" fontId="2" fillId="2" borderId="14" xfId="0" applyNumberFormat="1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top"/>
    </xf>
    <xf numFmtId="0" fontId="2" fillId="2" borderId="27" xfId="0" applyFont="1" applyFill="1" applyBorder="1" applyAlignment="1">
      <alignment horizontal="center" vertical="top"/>
    </xf>
    <xf numFmtId="49" fontId="2" fillId="2" borderId="18" xfId="0" applyNumberFormat="1" applyFont="1" applyFill="1" applyBorder="1" applyAlignment="1">
      <alignment horizontal="center" vertical="top" wrapText="1"/>
    </xf>
    <xf numFmtId="49" fontId="2" fillId="2" borderId="24" xfId="0" applyNumberFormat="1" applyFont="1" applyFill="1" applyBorder="1" applyAlignment="1">
      <alignment horizontal="center" vertical="top" wrapText="1"/>
    </xf>
    <xf numFmtId="49" fontId="2" fillId="2" borderId="25" xfId="0" applyNumberFormat="1" applyFont="1" applyFill="1" applyBorder="1" applyAlignment="1">
      <alignment horizontal="center" vertical="top" wrapText="1"/>
    </xf>
    <xf numFmtId="0" fontId="10" fillId="0" borderId="9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49" fontId="2" fillId="2" borderId="20" xfId="0" applyNumberFormat="1" applyFont="1" applyFill="1" applyBorder="1" applyAlignment="1">
      <alignment horizontal="center" vertical="top" wrapText="1"/>
    </xf>
    <xf numFmtId="49" fontId="2" fillId="2" borderId="14" xfId="0" applyNumberFormat="1" applyFont="1" applyFill="1" applyBorder="1" applyAlignment="1">
      <alignment horizontal="center" vertical="top" wrapText="1"/>
    </xf>
    <xf numFmtId="0" fontId="2" fillId="2" borderId="2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justify"/>
    </xf>
    <xf numFmtId="0" fontId="10" fillId="0" borderId="1" xfId="0" applyFont="1" applyBorder="1" applyAlignment="1">
      <alignment horizontal="center" vertical="center" wrapText="1"/>
    </xf>
    <xf numFmtId="0" fontId="10" fillId="0" borderId="3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top"/>
    </xf>
    <xf numFmtId="0" fontId="2" fillId="0" borderId="1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7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</cellXfs>
  <cellStyles count="4">
    <cellStyle name="Buena" xfId="2" builtinId="26"/>
    <cellStyle name="Neutral" xfId="3" builtinId="28"/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G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Presupuesto</a:t>
            </a:r>
            <a:r>
              <a:rPr lang="en-US" baseline="0"/>
              <a:t> POA 2021</a:t>
            </a:r>
            <a:r>
              <a:rPr lang="en-US"/>
              <a:t> (Q)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view3D>
      <c:rotX val="50"/>
      <c:rotY val="0"/>
      <c:depthPercent val="100"/>
      <c:rAngAx val="0"/>
      <c:perspective val="6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'Presupuesto Ideal'!$B$23:$B$24</c:f>
              <c:strCache>
                <c:ptCount val="1"/>
                <c:pt idx="0">
                  <c:v>TOTAL total (Q)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336C-4130-ACF0-59FC7546CCA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A355-42E5-8CDA-8DC77A6E4C9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A355-42E5-8CDA-8DC77A6E4C9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A355-42E5-8CDA-8DC77A6E4C9E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A355-42E5-8CDA-8DC77A6E4C9E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A355-42E5-8CDA-8DC77A6E4C9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'Presupuesto Ideal'!$A$25:$A$31</c:f>
              <c:strCache>
                <c:ptCount val="7"/>
                <c:pt idx="0">
                  <c:v>Protección y Vigilancia</c:v>
                </c:pt>
                <c:pt idx="1">
                  <c:v>Conservación de Recursos Naturales</c:v>
                </c:pt>
                <c:pt idx="2">
                  <c:v>Administración</c:v>
                </c:pt>
                <c:pt idx="3">
                  <c:v>Uso Publico</c:v>
                </c:pt>
                <c:pt idx="4">
                  <c:v>Desarrollo Economico</c:v>
                </c:pt>
                <c:pt idx="5">
                  <c:v>Investigacón y monitoreo</c:v>
                </c:pt>
                <c:pt idx="6">
                  <c:v>TOTALES</c:v>
                </c:pt>
              </c:strCache>
            </c:strRef>
          </c:cat>
          <c:val>
            <c:numRef>
              <c:f>'Presupuesto Ideal'!$B$25:$B$31</c:f>
              <c:numCache>
                <c:formatCode>"Q"#,##0.00</c:formatCode>
                <c:ptCount val="7"/>
                <c:pt idx="0">
                  <c:v>129100</c:v>
                </c:pt>
                <c:pt idx="1">
                  <c:v>5700</c:v>
                </c:pt>
                <c:pt idx="2">
                  <c:v>74900</c:v>
                </c:pt>
                <c:pt idx="3">
                  <c:v>70200</c:v>
                </c:pt>
                <c:pt idx="4">
                  <c:v>114250</c:v>
                </c:pt>
                <c:pt idx="5">
                  <c:v>11000</c:v>
                </c:pt>
                <c:pt idx="6">
                  <c:v>405150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36C-4130-ACF0-59FC7546CCA0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layout/>
      <c:overlay val="0"/>
      <c:spPr>
        <a:solidFill>
          <a:schemeClr val="lt1">
            <a:alpha val="78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pattFill prst="dkDnDiag">
      <a:fgClr>
        <a:schemeClr val="lt1">
          <a:lumMod val="95000"/>
        </a:schemeClr>
      </a:fgClr>
      <a:bgClr>
        <a:schemeClr val="lt1"/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107278</xdr:colOff>
      <xdr:row>14</xdr:row>
      <xdr:rowOff>147387</xdr:rowOff>
    </xdr:from>
    <xdr:to>
      <xdr:col>6</xdr:col>
      <xdr:colOff>396037</xdr:colOff>
      <xdr:row>36</xdr:row>
      <xdr:rowOff>80211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xmlns="" id="{D41D2BC2-6FAB-4A27-BF90-37C0A661357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  <pageSetUpPr fitToPage="1"/>
  </sheetPr>
  <dimension ref="A1:AC16"/>
  <sheetViews>
    <sheetView topLeftCell="A13" zoomScale="80" zoomScaleNormal="80" zoomScalePageLayoutView="70" workbookViewId="0">
      <selection activeCell="R13" sqref="R13"/>
    </sheetView>
  </sheetViews>
  <sheetFormatPr baseColWidth="10" defaultRowHeight="12.75" x14ac:dyDescent="0.2"/>
  <cols>
    <col min="1" max="1" width="5.85546875" customWidth="1"/>
    <col min="2" max="2" width="28" customWidth="1"/>
    <col min="3" max="3" width="12.28515625" customWidth="1"/>
    <col min="4" max="4" width="19.7109375" customWidth="1"/>
    <col min="5" max="5" width="2.85546875" customWidth="1"/>
    <col min="6" max="6" width="3.140625" customWidth="1"/>
    <col min="7" max="7" width="3.28515625" customWidth="1"/>
    <col min="8" max="8" width="3.42578125" customWidth="1"/>
    <col min="9" max="10" width="3.28515625" customWidth="1"/>
    <col min="11" max="11" width="2.85546875" customWidth="1"/>
    <col min="12" max="12" width="2.7109375" customWidth="1"/>
    <col min="13" max="14" width="3" customWidth="1"/>
    <col min="15" max="15" width="2.85546875" customWidth="1"/>
    <col min="16" max="16" width="3.42578125" customWidth="1"/>
    <col min="17" max="17" width="15.7109375" customWidth="1"/>
    <col min="18" max="18" width="13.140625" customWidth="1"/>
    <col min="19" max="19" width="7.7109375" customWidth="1"/>
    <col min="20" max="20" width="11.5703125" customWidth="1"/>
    <col min="21" max="21" width="8.140625" customWidth="1"/>
    <col min="22" max="22" width="14.5703125" customWidth="1"/>
    <col min="23" max="23" width="8.5703125" customWidth="1"/>
    <col min="24" max="24" width="15.5703125" customWidth="1"/>
    <col min="25" max="25" width="7.85546875" customWidth="1"/>
    <col min="26" max="26" width="15.140625" customWidth="1"/>
    <col min="27" max="27" width="20.85546875" customWidth="1"/>
    <col min="29" max="29" width="11.5703125" bestFit="1" customWidth="1"/>
  </cols>
  <sheetData>
    <row r="1" spans="1:29" s="2" customFormat="1" ht="15.75" x14ac:dyDescent="0.25">
      <c r="A1" s="238" t="s">
        <v>15</v>
      </c>
      <c r="B1" s="238"/>
      <c r="C1" s="238"/>
      <c r="D1" s="238"/>
      <c r="E1" s="238"/>
      <c r="F1" s="238"/>
      <c r="G1" s="238"/>
      <c r="H1" s="238"/>
      <c r="I1" s="238"/>
      <c r="J1" s="238"/>
      <c r="K1" s="238"/>
      <c r="L1" s="238"/>
      <c r="M1" s="238"/>
      <c r="N1" s="238"/>
      <c r="O1" s="238"/>
      <c r="P1" s="238"/>
      <c r="Q1" s="238"/>
      <c r="R1" s="238"/>
      <c r="S1" s="238"/>
      <c r="T1" s="238"/>
      <c r="U1" s="238"/>
      <c r="V1" s="238"/>
      <c r="W1" s="238"/>
      <c r="X1" s="238"/>
      <c r="Y1" s="238"/>
      <c r="Z1" s="238"/>
      <c r="AA1" s="238"/>
    </row>
    <row r="2" spans="1:29" s="2" customFormat="1" ht="15.75" x14ac:dyDescent="0.25">
      <c r="A2" s="239" t="s">
        <v>126</v>
      </c>
      <c r="B2" s="238"/>
      <c r="C2" s="238"/>
      <c r="D2" s="238"/>
      <c r="E2" s="238"/>
      <c r="F2" s="238"/>
      <c r="G2" s="238"/>
      <c r="H2" s="238"/>
      <c r="I2" s="238"/>
      <c r="J2" s="238"/>
      <c r="K2" s="238"/>
      <c r="L2" s="238"/>
      <c r="M2" s="238"/>
      <c r="N2" s="238"/>
      <c r="O2" s="238"/>
      <c r="P2" s="238"/>
      <c r="Q2" s="238"/>
      <c r="R2" s="238"/>
      <c r="S2" s="238"/>
      <c r="T2" s="238"/>
      <c r="U2" s="238"/>
      <c r="V2" s="238"/>
      <c r="W2" s="238"/>
      <c r="X2" s="238"/>
      <c r="Y2" s="238"/>
      <c r="Z2" s="238"/>
      <c r="AA2" s="238"/>
    </row>
    <row r="3" spans="1:29" s="2" customFormat="1" ht="15.75" customHeight="1" x14ac:dyDescent="0.25">
      <c r="A3" s="238" t="s">
        <v>23</v>
      </c>
      <c r="B3" s="238"/>
      <c r="C3" s="238"/>
      <c r="D3" s="238"/>
      <c r="E3" s="238"/>
      <c r="F3" s="238"/>
      <c r="G3" s="238"/>
      <c r="H3" s="238"/>
      <c r="I3" s="238"/>
      <c r="J3" s="238"/>
      <c r="K3" s="238"/>
      <c r="L3" s="238"/>
      <c r="M3" s="238"/>
      <c r="N3" s="238"/>
      <c r="O3" s="238"/>
      <c r="P3" s="238"/>
      <c r="Q3" s="238"/>
      <c r="R3" s="238"/>
      <c r="S3" s="238"/>
      <c r="T3" s="238"/>
      <c r="U3" s="238"/>
      <c r="V3" s="238"/>
      <c r="W3" s="238"/>
      <c r="X3" s="238"/>
      <c r="Y3" s="238"/>
      <c r="Z3" s="238"/>
      <c r="AA3" s="238"/>
    </row>
    <row r="4" spans="1:29" s="2" customFormat="1" ht="12.75" customHeight="1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</row>
    <row r="5" spans="1:29" ht="15" x14ac:dyDescent="0.25">
      <c r="A5" s="34" t="s">
        <v>26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</row>
    <row r="6" spans="1:29" ht="15" x14ac:dyDescent="0.25">
      <c r="A6" s="34" t="s">
        <v>27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9" ht="15" x14ac:dyDescent="0.25">
      <c r="A7" s="34" t="s">
        <v>28</v>
      </c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</row>
    <row r="8" spans="1:29" x14ac:dyDescent="0.2">
      <c r="A8" s="22" t="s">
        <v>160</v>
      </c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</row>
    <row r="9" spans="1:29" ht="12.75" customHeight="1" thickBot="1" x14ac:dyDescent="0.25">
      <c r="A9" s="30"/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</row>
    <row r="10" spans="1:29" s="4" customFormat="1" x14ac:dyDescent="0.2">
      <c r="A10" s="250" t="s">
        <v>14</v>
      </c>
      <c r="B10" s="243" t="s">
        <v>129</v>
      </c>
      <c r="C10" s="243" t="s">
        <v>19</v>
      </c>
      <c r="D10" s="240" t="s">
        <v>0</v>
      </c>
      <c r="E10" s="243" t="s">
        <v>16</v>
      </c>
      <c r="F10" s="243"/>
      <c r="G10" s="243"/>
      <c r="H10" s="243"/>
      <c r="I10" s="243"/>
      <c r="J10" s="243"/>
      <c r="K10" s="243"/>
      <c r="L10" s="243"/>
      <c r="M10" s="243"/>
      <c r="N10" s="243"/>
      <c r="O10" s="243"/>
      <c r="P10" s="243"/>
      <c r="Q10" s="243" t="s">
        <v>10</v>
      </c>
      <c r="R10" s="243" t="s">
        <v>11</v>
      </c>
      <c r="S10" s="240" t="s">
        <v>12</v>
      </c>
      <c r="T10" s="240"/>
      <c r="U10" s="240"/>
      <c r="V10" s="240"/>
      <c r="W10" s="240"/>
      <c r="X10" s="240"/>
      <c r="Y10" s="240"/>
      <c r="Z10" s="240"/>
      <c r="AA10" s="241"/>
    </row>
    <row r="11" spans="1:29" s="5" customFormat="1" x14ac:dyDescent="0.2">
      <c r="A11" s="251"/>
      <c r="B11" s="249"/>
      <c r="C11" s="249"/>
      <c r="D11" s="242"/>
      <c r="E11" s="106" t="s">
        <v>1</v>
      </c>
      <c r="F11" s="106" t="s">
        <v>2</v>
      </c>
      <c r="G11" s="106" t="s">
        <v>3</v>
      </c>
      <c r="H11" s="106" t="s">
        <v>4</v>
      </c>
      <c r="I11" s="106" t="s">
        <v>3</v>
      </c>
      <c r="J11" s="106" t="s">
        <v>5</v>
      </c>
      <c r="K11" s="106" t="s">
        <v>5</v>
      </c>
      <c r="L11" s="106" t="s">
        <v>4</v>
      </c>
      <c r="M11" s="106" t="s">
        <v>6</v>
      </c>
      <c r="N11" s="106" t="s">
        <v>7</v>
      </c>
      <c r="O11" s="106" t="s">
        <v>8</v>
      </c>
      <c r="P11" s="106" t="s">
        <v>9</v>
      </c>
      <c r="Q11" s="244"/>
      <c r="R11" s="244"/>
      <c r="S11" s="111" t="s">
        <v>20</v>
      </c>
      <c r="T11" s="105" t="s">
        <v>17</v>
      </c>
      <c r="U11" s="111" t="s">
        <v>20</v>
      </c>
      <c r="V11" s="105" t="s">
        <v>17</v>
      </c>
      <c r="W11" s="111" t="s">
        <v>20</v>
      </c>
      <c r="X11" s="111" t="s">
        <v>17</v>
      </c>
      <c r="Y11" s="111" t="s">
        <v>20</v>
      </c>
      <c r="Z11" s="111" t="s">
        <v>17</v>
      </c>
      <c r="AA11" s="113" t="s">
        <v>13</v>
      </c>
    </row>
    <row r="12" spans="1:29" s="5" customFormat="1" ht="84" customHeight="1" x14ac:dyDescent="0.2">
      <c r="A12" s="256" t="s">
        <v>33</v>
      </c>
      <c r="B12" s="252" t="s">
        <v>143</v>
      </c>
      <c r="C12" s="254" t="s">
        <v>31</v>
      </c>
      <c r="D12" s="35" t="s">
        <v>75</v>
      </c>
      <c r="E12" s="36" t="s">
        <v>24</v>
      </c>
      <c r="F12" s="36" t="s">
        <v>24</v>
      </c>
      <c r="G12" s="36" t="s">
        <v>24</v>
      </c>
      <c r="H12" s="36" t="s">
        <v>24</v>
      </c>
      <c r="I12" s="36" t="s">
        <v>24</v>
      </c>
      <c r="J12" s="36" t="s">
        <v>24</v>
      </c>
      <c r="K12" s="36" t="s">
        <v>24</v>
      </c>
      <c r="L12" s="36" t="s">
        <v>24</v>
      </c>
      <c r="M12" s="36" t="s">
        <v>24</v>
      </c>
      <c r="N12" s="36" t="s">
        <v>24</v>
      </c>
      <c r="O12" s="36" t="s">
        <v>24</v>
      </c>
      <c r="P12" s="36" t="s">
        <v>24</v>
      </c>
      <c r="Q12" s="78" t="s">
        <v>144</v>
      </c>
      <c r="R12" s="116" t="s">
        <v>91</v>
      </c>
      <c r="S12" s="12">
        <v>1</v>
      </c>
      <c r="T12" s="81">
        <v>2400</v>
      </c>
      <c r="U12" s="12">
        <v>2</v>
      </c>
      <c r="V12" s="82">
        <v>14200</v>
      </c>
      <c r="W12" s="12">
        <v>3</v>
      </c>
      <c r="X12" s="80">
        <v>81600</v>
      </c>
      <c r="Y12" s="12">
        <v>4</v>
      </c>
      <c r="Z12" s="60">
        <v>0</v>
      </c>
      <c r="AA12" s="216">
        <f>+T12+V12+X12</f>
        <v>98200</v>
      </c>
    </row>
    <row r="13" spans="1:29" ht="148.9" customHeight="1" x14ac:dyDescent="0.2">
      <c r="A13" s="257"/>
      <c r="B13" s="253"/>
      <c r="C13" s="255"/>
      <c r="D13" s="104" t="s">
        <v>127</v>
      </c>
      <c r="E13" s="12"/>
      <c r="F13" s="12"/>
      <c r="G13" s="12"/>
      <c r="H13" s="12"/>
      <c r="I13" s="12" t="s">
        <v>24</v>
      </c>
      <c r="J13" s="12" t="s">
        <v>24</v>
      </c>
      <c r="K13" s="12"/>
      <c r="L13" s="12"/>
      <c r="M13" s="12"/>
      <c r="N13" s="12"/>
      <c r="O13" s="12"/>
      <c r="P13" s="12"/>
      <c r="Q13" s="78" t="s">
        <v>162</v>
      </c>
      <c r="R13" s="78" t="s">
        <v>112</v>
      </c>
      <c r="S13" s="12">
        <v>1</v>
      </c>
      <c r="T13" s="83">
        <v>0</v>
      </c>
      <c r="U13" s="12">
        <v>2</v>
      </c>
      <c r="V13" s="60">
        <v>4000</v>
      </c>
      <c r="W13" s="12">
        <v>3</v>
      </c>
      <c r="X13" s="60">
        <v>0</v>
      </c>
      <c r="Y13" s="12">
        <v>4</v>
      </c>
      <c r="Z13" s="60">
        <v>0</v>
      </c>
      <c r="AA13" s="216">
        <f>+V13</f>
        <v>4000</v>
      </c>
    </row>
    <row r="14" spans="1:29" ht="84" customHeight="1" x14ac:dyDescent="0.2">
      <c r="A14" s="245" t="s">
        <v>32</v>
      </c>
      <c r="B14" s="247" t="s">
        <v>30</v>
      </c>
      <c r="C14" s="254" t="s">
        <v>31</v>
      </c>
      <c r="D14" s="73" t="s">
        <v>103</v>
      </c>
      <c r="E14" s="38"/>
      <c r="F14" s="76" t="s">
        <v>24</v>
      </c>
      <c r="G14" s="77" t="s">
        <v>24</v>
      </c>
      <c r="H14" s="76" t="s">
        <v>24</v>
      </c>
      <c r="I14" s="38" t="s">
        <v>24</v>
      </c>
      <c r="J14" s="35"/>
      <c r="K14" s="35"/>
      <c r="L14" s="39"/>
      <c r="M14" s="35"/>
      <c r="N14" s="35"/>
      <c r="O14" s="35"/>
      <c r="P14" s="40"/>
      <c r="Q14" s="73" t="s">
        <v>128</v>
      </c>
      <c r="R14" s="37" t="s">
        <v>145</v>
      </c>
      <c r="S14" s="12">
        <v>1</v>
      </c>
      <c r="T14" s="60">
        <v>400</v>
      </c>
      <c r="U14" s="12">
        <v>2</v>
      </c>
      <c r="V14" s="60">
        <v>800</v>
      </c>
      <c r="W14" s="12">
        <v>3</v>
      </c>
      <c r="X14" s="60">
        <v>0</v>
      </c>
      <c r="Y14" s="12">
        <v>4</v>
      </c>
      <c r="Z14" s="60">
        <v>0</v>
      </c>
      <c r="AA14" s="216">
        <f>+T14+V14</f>
        <v>1200</v>
      </c>
      <c r="AC14" s="23"/>
    </row>
    <row r="15" spans="1:29" ht="117" customHeight="1" thickBot="1" x14ac:dyDescent="0.25">
      <c r="A15" s="246"/>
      <c r="B15" s="248"/>
      <c r="C15" s="258"/>
      <c r="D15" s="217" t="s">
        <v>146</v>
      </c>
      <c r="E15" s="218" t="s">
        <v>24</v>
      </c>
      <c r="F15" s="219" t="s">
        <v>24</v>
      </c>
      <c r="G15" s="219" t="s">
        <v>24</v>
      </c>
      <c r="H15" s="219" t="s">
        <v>24</v>
      </c>
      <c r="I15" s="219"/>
      <c r="J15" s="220"/>
      <c r="K15" s="220"/>
      <c r="L15" s="221"/>
      <c r="M15" s="220"/>
      <c r="N15" s="220"/>
      <c r="O15" s="220"/>
      <c r="P15" s="222"/>
      <c r="Q15" s="220" t="s">
        <v>76</v>
      </c>
      <c r="R15" s="217" t="s">
        <v>106</v>
      </c>
      <c r="S15" s="185">
        <v>1</v>
      </c>
      <c r="T15" s="169">
        <v>200</v>
      </c>
      <c r="U15" s="185">
        <v>2</v>
      </c>
      <c r="V15" s="169">
        <v>500</v>
      </c>
      <c r="W15" s="185">
        <v>3</v>
      </c>
      <c r="X15" s="169">
        <v>25000</v>
      </c>
      <c r="Y15" s="185">
        <v>4</v>
      </c>
      <c r="Z15" s="169">
        <v>0</v>
      </c>
      <c r="AA15" s="223">
        <f>+T15+V15+X15</f>
        <v>25700</v>
      </c>
      <c r="AC15" s="23"/>
    </row>
    <row r="16" spans="1:29" ht="16.5" thickBot="1" x14ac:dyDescent="0.25">
      <c r="B16" s="1"/>
      <c r="C16" s="1"/>
      <c r="D16" s="1"/>
      <c r="S16" s="224">
        <v>1</v>
      </c>
      <c r="T16" s="225">
        <f>T12+T13+T14+T15</f>
        <v>3000</v>
      </c>
      <c r="U16" s="226">
        <v>2</v>
      </c>
      <c r="V16" s="227">
        <f>V12+V13+V14+V15</f>
        <v>19500</v>
      </c>
      <c r="W16" s="226">
        <v>3</v>
      </c>
      <c r="X16" s="228">
        <f>X12+X13+X14+X15</f>
        <v>106600</v>
      </c>
      <c r="Y16" s="166">
        <v>4</v>
      </c>
      <c r="Z16" s="225">
        <f>Z12+Z13+Z14+Z15</f>
        <v>0</v>
      </c>
      <c r="AA16" s="229">
        <f>SUM(AA12:AA15)</f>
        <v>129100</v>
      </c>
    </row>
  </sheetData>
  <mergeCells count="17">
    <mergeCell ref="A14:A15"/>
    <mergeCell ref="B14:B15"/>
    <mergeCell ref="C10:C11"/>
    <mergeCell ref="B10:B11"/>
    <mergeCell ref="E10:P10"/>
    <mergeCell ref="A10:A11"/>
    <mergeCell ref="B12:B13"/>
    <mergeCell ref="C12:C13"/>
    <mergeCell ref="A12:A13"/>
    <mergeCell ref="C14:C15"/>
    <mergeCell ref="A1:AA1"/>
    <mergeCell ref="A2:AA2"/>
    <mergeCell ref="A3:AA3"/>
    <mergeCell ref="S10:AA10"/>
    <mergeCell ref="D10:D11"/>
    <mergeCell ref="Q10:Q11"/>
    <mergeCell ref="R10:R11"/>
  </mergeCells>
  <phoneticPr fontId="0" type="noConversion"/>
  <printOptions horizontalCentered="1" verticalCentered="1"/>
  <pageMargins left="0.19685039370078741" right="0.19685039370078741" top="1.1811023622047245" bottom="0.19685039370078741" header="0" footer="0"/>
  <pageSetup scale="56" fitToHeight="0" orientation="landscape" horizontalDpi="4294967294" verticalDpi="30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9E47"/>
    <pageSetUpPr fitToPage="1"/>
  </sheetPr>
  <dimension ref="A1:AA33"/>
  <sheetViews>
    <sheetView topLeftCell="G16" zoomScale="80" zoomScaleNormal="80" zoomScalePageLayoutView="70" workbookViewId="0">
      <selection activeCell="D13" sqref="D13"/>
    </sheetView>
  </sheetViews>
  <sheetFormatPr baseColWidth="10" defaultRowHeight="12.75" x14ac:dyDescent="0.2"/>
  <cols>
    <col min="1" max="1" width="6.7109375" style="9" customWidth="1"/>
    <col min="2" max="2" width="23.28515625" style="7" customWidth="1"/>
    <col min="3" max="3" width="15.85546875" style="8" customWidth="1"/>
    <col min="4" max="4" width="21.85546875" style="8" customWidth="1"/>
    <col min="5" max="16" width="2.5703125" style="8" customWidth="1"/>
    <col min="17" max="17" width="14.28515625" style="9" customWidth="1"/>
    <col min="18" max="18" width="13.5703125" style="8" customWidth="1"/>
    <col min="19" max="19" width="7.140625" style="9" customWidth="1"/>
    <col min="20" max="20" width="11.5703125" style="9" bestFit="1" customWidth="1"/>
    <col min="21" max="21" width="8.5703125" style="9" customWidth="1"/>
    <col min="22" max="22" width="11.5703125" style="9" customWidth="1"/>
    <col min="23" max="23" width="7.42578125" style="9" customWidth="1"/>
    <col min="24" max="24" width="11.5703125" style="9" customWidth="1"/>
    <col min="25" max="25" width="8" style="9" customWidth="1"/>
    <col min="26" max="26" width="11.5703125" style="9" customWidth="1"/>
    <col min="27" max="27" width="19.28515625" style="9" customWidth="1"/>
  </cols>
  <sheetData>
    <row r="1" spans="1:27" s="2" customFormat="1" ht="18" x14ac:dyDescent="0.25">
      <c r="A1" s="267" t="s">
        <v>18</v>
      </c>
      <c r="B1" s="267"/>
      <c r="C1" s="267"/>
      <c r="D1" s="267"/>
      <c r="E1" s="267"/>
      <c r="F1" s="267"/>
      <c r="G1" s="267"/>
      <c r="H1" s="267"/>
      <c r="I1" s="267"/>
      <c r="J1" s="267"/>
      <c r="K1" s="267"/>
      <c r="L1" s="267"/>
      <c r="M1" s="267"/>
      <c r="N1" s="267"/>
      <c r="O1" s="267"/>
      <c r="P1" s="267"/>
      <c r="Q1" s="267"/>
      <c r="R1" s="267"/>
      <c r="S1" s="267"/>
      <c r="T1" s="267"/>
      <c r="U1" s="267"/>
      <c r="V1" s="267"/>
      <c r="W1" s="267"/>
      <c r="X1" s="267"/>
      <c r="Y1" s="267"/>
      <c r="Z1" s="267"/>
      <c r="AA1" s="267"/>
    </row>
    <row r="2" spans="1:27" s="2" customFormat="1" ht="15.75" x14ac:dyDescent="0.25">
      <c r="A2" s="239" t="s">
        <v>126</v>
      </c>
      <c r="B2" s="238"/>
      <c r="C2" s="238"/>
      <c r="D2" s="238"/>
      <c r="E2" s="238"/>
      <c r="F2" s="238"/>
      <c r="G2" s="238"/>
      <c r="H2" s="238"/>
      <c r="I2" s="238"/>
      <c r="J2" s="238"/>
      <c r="K2" s="238"/>
      <c r="L2" s="238"/>
      <c r="M2" s="238"/>
      <c r="N2" s="238"/>
      <c r="O2" s="238"/>
      <c r="P2" s="238"/>
      <c r="Q2" s="238"/>
      <c r="R2" s="238"/>
      <c r="S2" s="238"/>
      <c r="T2" s="238"/>
      <c r="U2" s="238"/>
      <c r="V2" s="238"/>
      <c r="W2" s="238"/>
      <c r="X2" s="238"/>
      <c r="Y2" s="238"/>
      <c r="Z2" s="238"/>
      <c r="AA2" s="238"/>
    </row>
    <row r="3" spans="1:27" s="2" customFormat="1" ht="15.75" customHeight="1" x14ac:dyDescent="0.25">
      <c r="A3" s="238" t="s">
        <v>23</v>
      </c>
      <c r="B3" s="238"/>
      <c r="C3" s="238"/>
      <c r="D3" s="238"/>
      <c r="E3" s="238"/>
      <c r="F3" s="238"/>
      <c r="G3" s="238"/>
      <c r="H3" s="238"/>
      <c r="I3" s="238"/>
      <c r="J3" s="238"/>
      <c r="K3" s="238"/>
      <c r="L3" s="238"/>
      <c r="M3" s="238"/>
      <c r="N3" s="238"/>
      <c r="O3" s="238"/>
      <c r="P3" s="238"/>
      <c r="Q3" s="238"/>
      <c r="R3" s="238"/>
      <c r="S3" s="238"/>
      <c r="T3" s="238"/>
      <c r="U3" s="238"/>
      <c r="V3" s="238"/>
      <c r="W3" s="238"/>
      <c r="X3" s="238"/>
      <c r="Y3" s="238"/>
      <c r="Z3" s="238"/>
      <c r="AA3" s="238"/>
    </row>
    <row r="4" spans="1:27" s="2" customFormat="1" ht="15.75" customHeight="1" x14ac:dyDescent="0.2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</row>
    <row r="5" spans="1:27" s="2" customFormat="1" ht="12.75" customHeight="1" x14ac:dyDescent="0.25">
      <c r="A5" s="238"/>
      <c r="B5" s="238"/>
      <c r="C5" s="238"/>
      <c r="D5" s="238"/>
      <c r="E5" s="238"/>
      <c r="F5" s="238"/>
      <c r="G5" s="238"/>
      <c r="H5" s="238"/>
      <c r="I5" s="238"/>
      <c r="J5" s="238"/>
      <c r="K5" s="238"/>
      <c r="L5" s="238"/>
      <c r="M5" s="238"/>
      <c r="N5" s="238"/>
      <c r="O5" s="238"/>
      <c r="P5" s="238"/>
      <c r="Q5" s="238"/>
      <c r="R5" s="6"/>
      <c r="S5" s="6"/>
      <c r="T5" s="6"/>
      <c r="U5" s="6"/>
      <c r="V5" s="6"/>
      <c r="W5" s="6"/>
      <c r="X5" s="6"/>
      <c r="Y5" s="6"/>
      <c r="Z5" s="6"/>
      <c r="AA5" s="6"/>
    </row>
    <row r="6" spans="1:27" x14ac:dyDescent="0.2">
      <c r="A6" s="27" t="s">
        <v>25</v>
      </c>
      <c r="B6" s="27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2"/>
      <c r="T6" s="22"/>
      <c r="U6" s="22"/>
      <c r="V6" s="22"/>
      <c r="W6" s="22"/>
      <c r="X6" s="22"/>
      <c r="Y6" s="22"/>
      <c r="Z6" s="22"/>
      <c r="AA6" s="22"/>
    </row>
    <row r="7" spans="1:27" x14ac:dyDescent="0.2">
      <c r="A7" s="19" t="s">
        <v>34</v>
      </c>
      <c r="B7" s="27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2"/>
      <c r="T7" s="22"/>
      <c r="U7" s="22"/>
      <c r="V7" s="22"/>
      <c r="W7" s="22"/>
      <c r="X7" s="22"/>
      <c r="Y7" s="22"/>
      <c r="Z7" s="22"/>
      <c r="AA7" s="22"/>
    </row>
    <row r="8" spans="1:27" x14ac:dyDescent="0.2">
      <c r="A8" s="27" t="s">
        <v>35</v>
      </c>
      <c r="B8" s="27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2"/>
      <c r="T8" s="22"/>
      <c r="U8" s="22"/>
      <c r="V8" s="22"/>
      <c r="W8" s="22"/>
      <c r="X8" s="22"/>
      <c r="Y8" s="22"/>
      <c r="Z8" s="22"/>
      <c r="AA8" s="22"/>
    </row>
    <row r="9" spans="1:27" ht="28.5" customHeight="1" x14ac:dyDescent="0.2">
      <c r="A9" s="259" t="s">
        <v>147</v>
      </c>
      <c r="B9" s="259"/>
      <c r="C9" s="259"/>
      <c r="D9" s="259"/>
      <c r="E9" s="259"/>
      <c r="F9" s="259"/>
      <c r="G9" s="259"/>
      <c r="H9" s="259"/>
      <c r="I9" s="259"/>
      <c r="J9" s="259"/>
      <c r="K9" s="259"/>
      <c r="L9" s="259"/>
      <c r="M9" s="259"/>
      <c r="N9" s="259"/>
      <c r="O9" s="259"/>
      <c r="P9" s="259"/>
      <c r="Q9" s="259"/>
      <c r="R9" s="259"/>
      <c r="S9" s="259"/>
      <c r="T9" s="259"/>
      <c r="U9" s="259"/>
      <c r="V9" s="259"/>
      <c r="W9" s="259"/>
      <c r="X9" s="259"/>
      <c r="Y9" s="259"/>
      <c r="Z9" s="259"/>
      <c r="AA9" s="259"/>
    </row>
    <row r="10" spans="1:27" ht="13.5" thickBot="1" x14ac:dyDescent="0.25"/>
    <row r="11" spans="1:27" s="4" customFormat="1" ht="12.75" customHeight="1" x14ac:dyDescent="0.2">
      <c r="A11" s="265" t="s">
        <v>14</v>
      </c>
      <c r="B11" s="243" t="s">
        <v>129</v>
      </c>
      <c r="C11" s="243" t="s">
        <v>19</v>
      </c>
      <c r="D11" s="240" t="s">
        <v>0</v>
      </c>
      <c r="E11" s="243" t="s">
        <v>16</v>
      </c>
      <c r="F11" s="243"/>
      <c r="G11" s="243"/>
      <c r="H11" s="243"/>
      <c r="I11" s="243"/>
      <c r="J11" s="243"/>
      <c r="K11" s="243"/>
      <c r="L11" s="243"/>
      <c r="M11" s="243"/>
      <c r="N11" s="243"/>
      <c r="O11" s="243"/>
      <c r="P11" s="243"/>
      <c r="Q11" s="243" t="s">
        <v>10</v>
      </c>
      <c r="R11" s="243" t="s">
        <v>11</v>
      </c>
      <c r="S11" s="240" t="s">
        <v>12</v>
      </c>
      <c r="T11" s="240"/>
      <c r="U11" s="240"/>
      <c r="V11" s="240"/>
      <c r="W11" s="268"/>
      <c r="X11" s="268"/>
      <c r="Y11" s="268"/>
      <c r="Z11" s="268"/>
      <c r="AA11" s="241"/>
    </row>
    <row r="12" spans="1:27" s="5" customFormat="1" ht="21.75" customHeight="1" x14ac:dyDescent="0.2">
      <c r="A12" s="266"/>
      <c r="B12" s="244"/>
      <c r="C12" s="244"/>
      <c r="D12" s="242"/>
      <c r="E12" s="106" t="s">
        <v>1</v>
      </c>
      <c r="F12" s="106" t="s">
        <v>2</v>
      </c>
      <c r="G12" s="106" t="s">
        <v>3</v>
      </c>
      <c r="H12" s="106" t="s">
        <v>4</v>
      </c>
      <c r="I12" s="106" t="s">
        <v>3</v>
      </c>
      <c r="J12" s="106" t="s">
        <v>5</v>
      </c>
      <c r="K12" s="106" t="s">
        <v>5</v>
      </c>
      <c r="L12" s="106" t="s">
        <v>4</v>
      </c>
      <c r="M12" s="106" t="s">
        <v>6</v>
      </c>
      <c r="N12" s="106" t="s">
        <v>7</v>
      </c>
      <c r="O12" s="106" t="s">
        <v>8</v>
      </c>
      <c r="P12" s="106" t="s">
        <v>9</v>
      </c>
      <c r="Q12" s="244"/>
      <c r="R12" s="244"/>
      <c r="S12" s="214" t="s">
        <v>20</v>
      </c>
      <c r="T12" s="105" t="s">
        <v>17</v>
      </c>
      <c r="U12" s="214" t="s">
        <v>20</v>
      </c>
      <c r="V12" s="105" t="s">
        <v>17</v>
      </c>
      <c r="W12" s="215" t="s">
        <v>20</v>
      </c>
      <c r="X12" s="112" t="s">
        <v>17</v>
      </c>
      <c r="Y12" s="215" t="s">
        <v>20</v>
      </c>
      <c r="Z12" s="112" t="s">
        <v>17</v>
      </c>
      <c r="AA12" s="113" t="s">
        <v>13</v>
      </c>
    </row>
    <row r="13" spans="1:27" s="5" customFormat="1" ht="108" x14ac:dyDescent="0.2">
      <c r="A13" s="58" t="s">
        <v>38</v>
      </c>
      <c r="B13" s="108" t="s">
        <v>163</v>
      </c>
      <c r="C13" s="108" t="s">
        <v>21</v>
      </c>
      <c r="D13" s="108" t="s">
        <v>164</v>
      </c>
      <c r="E13" s="59"/>
      <c r="F13" s="43"/>
      <c r="G13" s="43"/>
      <c r="H13" s="43"/>
      <c r="I13" s="43"/>
      <c r="J13" s="43"/>
      <c r="K13" s="43"/>
      <c r="L13" s="43"/>
      <c r="M13" s="43"/>
      <c r="N13" s="43" t="s">
        <v>24</v>
      </c>
      <c r="O13" s="43" t="s">
        <v>24</v>
      </c>
      <c r="P13" s="43" t="s">
        <v>24</v>
      </c>
      <c r="Q13" s="43" t="s">
        <v>104</v>
      </c>
      <c r="R13" s="114" t="s">
        <v>92</v>
      </c>
      <c r="S13" s="108">
        <v>1</v>
      </c>
      <c r="T13" s="48">
        <v>600</v>
      </c>
      <c r="U13" s="108">
        <v>2</v>
      </c>
      <c r="V13" s="65">
        <v>1000</v>
      </c>
      <c r="W13" s="64">
        <v>3</v>
      </c>
      <c r="X13" s="63">
        <v>0</v>
      </c>
      <c r="Y13" s="74">
        <v>4</v>
      </c>
      <c r="Z13" s="63">
        <v>0</v>
      </c>
      <c r="AA13" s="50">
        <f>SUM(V13,T13,X13,Z13)</f>
        <v>1600</v>
      </c>
    </row>
    <row r="14" spans="1:27" s="14" customFormat="1" ht="124.5" customHeight="1" thickBot="1" x14ac:dyDescent="0.25">
      <c r="A14" s="206" t="s">
        <v>107</v>
      </c>
      <c r="B14" s="18" t="s">
        <v>161</v>
      </c>
      <c r="C14" s="18" t="s">
        <v>41</v>
      </c>
      <c r="D14" s="18" t="s">
        <v>148</v>
      </c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 t="s">
        <v>24</v>
      </c>
      <c r="P14" s="18" t="s">
        <v>24</v>
      </c>
      <c r="Q14" s="18" t="s">
        <v>104</v>
      </c>
      <c r="R14" s="18" t="s">
        <v>92</v>
      </c>
      <c r="S14" s="185">
        <v>1</v>
      </c>
      <c r="T14" s="207">
        <v>300</v>
      </c>
      <c r="U14" s="18">
        <v>2</v>
      </c>
      <c r="V14" s="207">
        <v>600</v>
      </c>
      <c r="W14" s="18">
        <v>3</v>
      </c>
      <c r="X14" s="207">
        <v>300</v>
      </c>
      <c r="Y14" s="93">
        <v>4</v>
      </c>
      <c r="Z14" s="207">
        <v>0</v>
      </c>
      <c r="AA14" s="208">
        <f>+T14+V14+X14</f>
        <v>1200</v>
      </c>
    </row>
    <row r="15" spans="1:27" s="14" customFormat="1" ht="27.75" customHeight="1" thickBot="1" x14ac:dyDescent="0.25">
      <c r="A15" s="24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27">
        <v>1</v>
      </c>
      <c r="T15" s="128">
        <f>T13+T14</f>
        <v>900</v>
      </c>
      <c r="U15" s="213">
        <v>2</v>
      </c>
      <c r="V15" s="128">
        <f>V13+V14</f>
        <v>1600</v>
      </c>
      <c r="W15" s="213">
        <v>3</v>
      </c>
      <c r="X15" s="128">
        <f>X13+X14</f>
        <v>300</v>
      </c>
      <c r="Y15" s="213">
        <v>4</v>
      </c>
      <c r="Z15" s="128">
        <f>Z13+Z14</f>
        <v>0</v>
      </c>
      <c r="AA15" s="118">
        <f>SUM(AA13:AA14)</f>
        <v>2800</v>
      </c>
    </row>
    <row r="16" spans="1:27" s="14" customFormat="1" x14ac:dyDescent="0.2">
      <c r="A16" s="24"/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209"/>
      <c r="T16" s="210"/>
      <c r="U16" s="211"/>
      <c r="V16" s="210"/>
      <c r="W16" s="211"/>
      <c r="X16" s="210"/>
      <c r="Y16" s="211"/>
      <c r="Z16" s="210"/>
      <c r="AA16" s="212"/>
    </row>
    <row r="17" spans="1:27" s="14" customFormat="1" x14ac:dyDescent="0.2">
      <c r="A17" s="27" t="s">
        <v>25</v>
      </c>
      <c r="B17" s="27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2"/>
      <c r="T17" s="22"/>
      <c r="U17" s="22"/>
      <c r="V17" s="22"/>
      <c r="W17" s="22"/>
      <c r="X17" s="22"/>
      <c r="Y17" s="22"/>
      <c r="Z17" s="22"/>
      <c r="AA17" s="22"/>
    </row>
    <row r="18" spans="1:27" s="14" customFormat="1" x14ac:dyDescent="0.2">
      <c r="A18" s="19" t="s">
        <v>77</v>
      </c>
      <c r="B18" s="27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2"/>
      <c r="T18" s="22"/>
      <c r="U18" s="22"/>
      <c r="V18" s="22"/>
      <c r="W18" s="22"/>
      <c r="X18" s="22"/>
      <c r="Y18" s="22"/>
      <c r="Z18" s="22"/>
      <c r="AA18" s="22"/>
    </row>
    <row r="19" spans="1:27" s="14" customFormat="1" x14ac:dyDescent="0.2">
      <c r="A19" s="27" t="s">
        <v>36</v>
      </c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2"/>
      <c r="T19" s="22"/>
      <c r="U19" s="22"/>
      <c r="V19" s="22"/>
      <c r="W19" s="22"/>
      <c r="X19" s="22"/>
      <c r="Y19" s="22"/>
      <c r="Z19" s="22"/>
      <c r="AA19" s="22"/>
    </row>
    <row r="20" spans="1:27" s="14" customFormat="1" x14ac:dyDescent="0.2">
      <c r="A20" s="259" t="s">
        <v>37</v>
      </c>
      <c r="B20" s="259"/>
      <c r="C20" s="259"/>
      <c r="D20" s="259"/>
      <c r="E20" s="259"/>
      <c r="F20" s="259"/>
      <c r="G20" s="259"/>
      <c r="H20" s="259"/>
      <c r="I20" s="259"/>
      <c r="J20" s="259"/>
      <c r="K20" s="259"/>
      <c r="L20" s="259"/>
      <c r="M20" s="259"/>
      <c r="N20" s="259"/>
      <c r="O20" s="259"/>
      <c r="P20" s="259"/>
      <c r="Q20" s="259"/>
      <c r="R20" s="259"/>
      <c r="S20" s="259"/>
      <c r="T20" s="259"/>
      <c r="U20" s="259"/>
      <c r="V20" s="259"/>
      <c r="W20" s="259"/>
      <c r="X20" s="259"/>
      <c r="Y20" s="259"/>
      <c r="Z20" s="259"/>
      <c r="AA20" s="259"/>
    </row>
    <row r="21" spans="1:27" s="14" customFormat="1" ht="13.5" thickBot="1" x14ac:dyDescent="0.25">
      <c r="A21" s="24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25"/>
      <c r="T21" s="17"/>
      <c r="U21" s="17"/>
      <c r="V21" s="17"/>
      <c r="W21" s="17"/>
      <c r="X21" s="17"/>
      <c r="Y21" s="17"/>
      <c r="Z21" s="17"/>
      <c r="AA21" s="17"/>
    </row>
    <row r="22" spans="1:27" s="14" customFormat="1" x14ac:dyDescent="0.2">
      <c r="A22" s="265" t="s">
        <v>14</v>
      </c>
      <c r="B22" s="260" t="s">
        <v>129</v>
      </c>
      <c r="C22" s="260" t="s">
        <v>19</v>
      </c>
      <c r="D22" s="240" t="s">
        <v>0</v>
      </c>
      <c r="E22" s="260" t="s">
        <v>16</v>
      </c>
      <c r="F22" s="260"/>
      <c r="G22" s="260"/>
      <c r="H22" s="260"/>
      <c r="I22" s="260"/>
      <c r="J22" s="260"/>
      <c r="K22" s="260"/>
      <c r="L22" s="260"/>
      <c r="M22" s="260"/>
      <c r="N22" s="260"/>
      <c r="O22" s="260"/>
      <c r="P22" s="260"/>
      <c r="Q22" s="243" t="s">
        <v>10</v>
      </c>
      <c r="R22" s="243" t="s">
        <v>11</v>
      </c>
      <c r="S22" s="262" t="s">
        <v>12</v>
      </c>
      <c r="T22" s="262"/>
      <c r="U22" s="262"/>
      <c r="V22" s="262"/>
      <c r="W22" s="263"/>
      <c r="X22" s="263"/>
      <c r="Y22" s="263"/>
      <c r="Z22" s="263"/>
      <c r="AA22" s="264"/>
    </row>
    <row r="23" spans="1:27" s="14" customFormat="1" x14ac:dyDescent="0.2">
      <c r="A23" s="266"/>
      <c r="B23" s="261"/>
      <c r="C23" s="261"/>
      <c r="D23" s="242"/>
      <c r="E23" s="26" t="s">
        <v>1</v>
      </c>
      <c r="F23" s="26" t="s">
        <v>2</v>
      </c>
      <c r="G23" s="26" t="s">
        <v>3</v>
      </c>
      <c r="H23" s="26" t="s">
        <v>4</v>
      </c>
      <c r="I23" s="26" t="s">
        <v>3</v>
      </c>
      <c r="J23" s="26" t="s">
        <v>5</v>
      </c>
      <c r="K23" s="26" t="s">
        <v>5</v>
      </c>
      <c r="L23" s="26" t="s">
        <v>4</v>
      </c>
      <c r="M23" s="26" t="s">
        <v>6</v>
      </c>
      <c r="N23" s="26" t="s">
        <v>7</v>
      </c>
      <c r="O23" s="26" t="s">
        <v>8</v>
      </c>
      <c r="P23" s="26" t="s">
        <v>9</v>
      </c>
      <c r="Q23" s="244"/>
      <c r="R23" s="244"/>
      <c r="S23" s="33" t="s">
        <v>20</v>
      </c>
      <c r="T23" s="33" t="s">
        <v>17</v>
      </c>
      <c r="U23" s="33" t="s">
        <v>20</v>
      </c>
      <c r="V23" s="33" t="s">
        <v>17</v>
      </c>
      <c r="W23" s="61" t="s">
        <v>20</v>
      </c>
      <c r="X23" s="61" t="s">
        <v>17</v>
      </c>
      <c r="Y23" s="61" t="s">
        <v>20</v>
      </c>
      <c r="Z23" s="61" t="s">
        <v>17</v>
      </c>
      <c r="AA23" s="29" t="s">
        <v>13</v>
      </c>
    </row>
    <row r="24" spans="1:27" s="14" customFormat="1" ht="96" customHeight="1" thickBot="1" x14ac:dyDescent="0.25">
      <c r="A24" s="69" t="s">
        <v>154</v>
      </c>
      <c r="B24" s="46" t="s">
        <v>39</v>
      </c>
      <c r="C24" s="70" t="s">
        <v>109</v>
      </c>
      <c r="D24" s="18" t="s">
        <v>105</v>
      </c>
      <c r="E24" s="45" t="s">
        <v>24</v>
      </c>
      <c r="F24" s="18"/>
      <c r="G24" s="18" t="s">
        <v>24</v>
      </c>
      <c r="H24" s="18" t="s">
        <v>24</v>
      </c>
      <c r="I24" s="18"/>
      <c r="J24" s="44" t="s">
        <v>24</v>
      </c>
      <c r="K24" s="18" t="s">
        <v>24</v>
      </c>
      <c r="L24" s="18"/>
      <c r="M24" s="18" t="s">
        <v>24</v>
      </c>
      <c r="N24" s="18" t="s">
        <v>24</v>
      </c>
      <c r="O24" s="18"/>
      <c r="P24" s="18" t="s">
        <v>24</v>
      </c>
      <c r="Q24" s="18" t="s">
        <v>94</v>
      </c>
      <c r="R24" s="18" t="s">
        <v>93</v>
      </c>
      <c r="S24" s="107">
        <v>1</v>
      </c>
      <c r="T24" s="119">
        <v>500</v>
      </c>
      <c r="U24" s="107">
        <v>2</v>
      </c>
      <c r="V24" s="119">
        <v>2400</v>
      </c>
      <c r="W24" s="120">
        <v>3</v>
      </c>
      <c r="X24" s="121">
        <v>0</v>
      </c>
      <c r="Y24" s="120">
        <v>4</v>
      </c>
      <c r="Z24" s="121">
        <v>0</v>
      </c>
      <c r="AA24" s="122">
        <v>2900</v>
      </c>
    </row>
    <row r="25" spans="1:27" s="14" customFormat="1" ht="26.25" customHeight="1" thickBot="1" x14ac:dyDescent="0.25">
      <c r="A25" s="123"/>
      <c r="B25" s="124"/>
      <c r="C25" s="123"/>
      <c r="D25" s="123"/>
      <c r="E25" s="123"/>
      <c r="F25" s="123"/>
      <c r="G25" s="123"/>
      <c r="H25" s="123"/>
      <c r="I25" s="123"/>
      <c r="J25" s="125"/>
      <c r="K25" s="123"/>
      <c r="L25" s="123"/>
      <c r="M25" s="123"/>
      <c r="N25" s="123"/>
      <c r="O25" s="123"/>
      <c r="P25" s="123"/>
      <c r="Q25" s="123"/>
      <c r="R25" s="123"/>
      <c r="S25" s="107">
        <v>1</v>
      </c>
      <c r="T25" s="119">
        <v>500</v>
      </c>
      <c r="U25" s="107">
        <v>2</v>
      </c>
      <c r="V25" s="119">
        <v>2400</v>
      </c>
      <c r="W25" s="120">
        <v>3</v>
      </c>
      <c r="X25" s="121">
        <v>0</v>
      </c>
      <c r="Y25" s="120">
        <v>4</v>
      </c>
      <c r="Z25" s="121">
        <v>0</v>
      </c>
      <c r="AA25" s="126">
        <f>AA24</f>
        <v>2900</v>
      </c>
    </row>
    <row r="26" spans="1:27" s="14" customFormat="1" ht="34.5" customHeight="1" thickBot="1" x14ac:dyDescent="0.25">
      <c r="A26" s="24"/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29">
        <v>1</v>
      </c>
      <c r="T26" s="130">
        <f>T15+T25</f>
        <v>1400</v>
      </c>
      <c r="U26" s="131">
        <v>2</v>
      </c>
      <c r="V26" s="130">
        <f>V15+V25</f>
        <v>4000</v>
      </c>
      <c r="W26" s="131">
        <v>3</v>
      </c>
      <c r="X26" s="130">
        <f>X15+X25</f>
        <v>300</v>
      </c>
      <c r="Y26" s="131">
        <v>4</v>
      </c>
      <c r="Z26" s="130">
        <f>Z15+Z25</f>
        <v>0</v>
      </c>
      <c r="AA26" s="130">
        <f>AA15+AA25</f>
        <v>5700</v>
      </c>
    </row>
    <row r="27" spans="1:27" s="14" customFormat="1" x14ac:dyDescent="0.2">
      <c r="A27" s="24"/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25"/>
      <c r="T27" s="17"/>
      <c r="U27" s="17"/>
      <c r="V27" s="17"/>
      <c r="W27" s="17"/>
      <c r="X27" s="17"/>
      <c r="Y27" s="17"/>
      <c r="Z27" s="17"/>
      <c r="AA27" s="17"/>
    </row>
    <row r="28" spans="1:27" s="14" customFormat="1" x14ac:dyDescent="0.2">
      <c r="A28" s="24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25"/>
      <c r="T28" s="17"/>
      <c r="U28" s="17"/>
      <c r="V28" s="17"/>
      <c r="W28" s="17"/>
      <c r="X28" s="17"/>
      <c r="Y28" s="17"/>
      <c r="Z28" s="17"/>
      <c r="AA28" s="17"/>
    </row>
    <row r="29" spans="1:27" s="14" customFormat="1" x14ac:dyDescent="0.2">
      <c r="A29" s="24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25"/>
      <c r="T29" s="17"/>
      <c r="U29" s="17"/>
      <c r="V29" s="17"/>
      <c r="W29" s="17"/>
      <c r="X29" s="17"/>
      <c r="Y29" s="17"/>
      <c r="Z29" s="17"/>
      <c r="AA29" s="17"/>
    </row>
    <row r="30" spans="1:27" s="14" customFormat="1" x14ac:dyDescent="0.2">
      <c r="A30" s="24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25"/>
      <c r="T30" s="17"/>
      <c r="U30" s="17"/>
      <c r="V30" s="17"/>
      <c r="W30" s="17"/>
      <c r="X30" s="17"/>
      <c r="Y30" s="17"/>
      <c r="Z30" s="17"/>
      <c r="AA30" s="17"/>
    </row>
    <row r="31" spans="1:27" x14ac:dyDescent="0.2">
      <c r="A31" s="27"/>
      <c r="B31" s="27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8"/>
      <c r="T31" s="22"/>
      <c r="U31" s="22"/>
      <c r="V31" s="22"/>
      <c r="W31" s="22"/>
      <c r="X31" s="22"/>
      <c r="Y31" s="22"/>
      <c r="Z31" s="22"/>
      <c r="AA31" s="22"/>
    </row>
    <row r="32" spans="1:27" x14ac:dyDescent="0.2">
      <c r="A32" s="27"/>
      <c r="B32" s="27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8"/>
      <c r="T32" s="22"/>
      <c r="U32" s="22"/>
      <c r="V32" s="22"/>
      <c r="W32" s="22"/>
      <c r="X32" s="22"/>
      <c r="Y32" s="22"/>
      <c r="Z32" s="22"/>
      <c r="AA32" s="22"/>
    </row>
    <row r="33" spans="1:27" s="4" customFormat="1" x14ac:dyDescent="0.2">
      <c r="A33" s="27"/>
      <c r="B33" s="27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2"/>
      <c r="T33" s="22"/>
      <c r="U33" s="22"/>
      <c r="V33" s="22"/>
      <c r="W33" s="22"/>
      <c r="X33" s="22"/>
      <c r="Y33" s="22"/>
      <c r="Z33" s="22"/>
      <c r="AA33" s="22"/>
    </row>
  </sheetData>
  <mergeCells count="23">
    <mergeCell ref="D22:D23"/>
    <mergeCell ref="R22:R23"/>
    <mergeCell ref="A1:AA1"/>
    <mergeCell ref="A2:AA2"/>
    <mergeCell ref="A3:AA3"/>
    <mergeCell ref="A5:B5"/>
    <mergeCell ref="C5:Q5"/>
    <mergeCell ref="A9:AA9"/>
    <mergeCell ref="B11:B12"/>
    <mergeCell ref="D11:D12"/>
    <mergeCell ref="E22:P22"/>
    <mergeCell ref="B22:B23"/>
    <mergeCell ref="S22:AA22"/>
    <mergeCell ref="E11:P11"/>
    <mergeCell ref="A11:A12"/>
    <mergeCell ref="Q11:Q12"/>
    <mergeCell ref="R11:R12"/>
    <mergeCell ref="C11:C12"/>
    <mergeCell ref="S11:AA11"/>
    <mergeCell ref="A20:AA20"/>
    <mergeCell ref="A22:A23"/>
    <mergeCell ref="Q22:Q23"/>
    <mergeCell ref="C22:C23"/>
  </mergeCells>
  <printOptions horizontalCentered="1" verticalCentered="1"/>
  <pageMargins left="0" right="0" top="0.74803149606299213" bottom="0.35433070866141736" header="0.31496062992125984" footer="0.31496062992125984"/>
  <pageSetup scale="62" fitToHeight="0" orientation="landscape" horizontalDpi="200" verticalDpi="2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AA38"/>
  <sheetViews>
    <sheetView topLeftCell="B17" zoomScale="80" zoomScaleNormal="80" zoomScalePageLayoutView="60" workbookViewId="0">
      <selection activeCell="P15" sqref="P15"/>
    </sheetView>
  </sheetViews>
  <sheetFormatPr baseColWidth="10" defaultRowHeight="12.75" x14ac:dyDescent="0.2"/>
  <cols>
    <col min="1" max="1" width="5.28515625" customWidth="1"/>
    <col min="2" max="2" width="21.42578125" customWidth="1"/>
    <col min="3" max="3" width="10.85546875" customWidth="1"/>
    <col min="4" max="4" width="18" customWidth="1"/>
    <col min="5" max="6" width="3.140625" bestFit="1" customWidth="1"/>
    <col min="7" max="7" width="3.85546875" bestFit="1" customWidth="1"/>
    <col min="8" max="8" width="3.42578125" bestFit="1" customWidth="1"/>
    <col min="9" max="9" width="3.85546875" bestFit="1" customWidth="1"/>
    <col min="10" max="11" width="3" bestFit="1" customWidth="1"/>
    <col min="12" max="12" width="3.42578125" bestFit="1" customWidth="1"/>
    <col min="13" max="13" width="3.140625" bestFit="1" customWidth="1"/>
    <col min="14" max="16" width="3.42578125" bestFit="1" customWidth="1"/>
    <col min="17" max="17" width="14.7109375" customWidth="1"/>
    <col min="18" max="18" width="16.140625" customWidth="1"/>
    <col min="20" max="20" width="13" customWidth="1"/>
    <col min="22" max="22" width="14.7109375" customWidth="1"/>
    <col min="27" max="27" width="17.140625" customWidth="1"/>
  </cols>
  <sheetData>
    <row r="1" spans="1:27" ht="15.75" x14ac:dyDescent="0.2">
      <c r="A1" s="238" t="s">
        <v>18</v>
      </c>
      <c r="B1" s="238"/>
      <c r="C1" s="238"/>
      <c r="D1" s="238"/>
      <c r="E1" s="238"/>
      <c r="F1" s="238"/>
      <c r="G1" s="238"/>
      <c r="H1" s="238"/>
      <c r="I1" s="238"/>
      <c r="J1" s="238"/>
      <c r="K1" s="238"/>
      <c r="L1" s="238"/>
      <c r="M1" s="238"/>
      <c r="N1" s="238"/>
      <c r="O1" s="238"/>
      <c r="P1" s="238"/>
      <c r="Q1" s="238"/>
      <c r="R1" s="238"/>
      <c r="S1" s="238"/>
      <c r="T1" s="238"/>
      <c r="U1" s="238"/>
    </row>
    <row r="2" spans="1:27" ht="15.75" x14ac:dyDescent="0.2">
      <c r="A2" s="239" t="s">
        <v>126</v>
      </c>
      <c r="B2" s="238"/>
      <c r="C2" s="238"/>
      <c r="D2" s="238"/>
      <c r="E2" s="238"/>
      <c r="F2" s="238"/>
      <c r="G2" s="238"/>
      <c r="H2" s="238"/>
      <c r="I2" s="238"/>
      <c r="J2" s="238"/>
      <c r="K2" s="238"/>
      <c r="L2" s="238"/>
      <c r="M2" s="238"/>
      <c r="N2" s="238"/>
      <c r="O2" s="238"/>
      <c r="P2" s="238"/>
      <c r="Q2" s="238"/>
      <c r="R2" s="238"/>
      <c r="S2" s="238"/>
      <c r="T2" s="238"/>
      <c r="U2" s="238"/>
    </row>
    <row r="3" spans="1:27" ht="15.75" x14ac:dyDescent="0.2">
      <c r="A3" s="238" t="s">
        <v>23</v>
      </c>
      <c r="B3" s="238"/>
      <c r="C3" s="238"/>
      <c r="D3" s="238"/>
      <c r="E3" s="238"/>
      <c r="F3" s="238"/>
      <c r="G3" s="238"/>
      <c r="H3" s="238"/>
      <c r="I3" s="238"/>
      <c r="J3" s="238"/>
      <c r="K3" s="238"/>
      <c r="L3" s="238"/>
      <c r="M3" s="238"/>
      <c r="N3" s="238"/>
      <c r="O3" s="238"/>
      <c r="P3" s="238"/>
      <c r="Q3" s="238"/>
      <c r="R3" s="238"/>
      <c r="S3" s="238"/>
      <c r="T3" s="238"/>
      <c r="U3" s="238"/>
      <c r="V3" s="47"/>
      <c r="W3" s="47"/>
      <c r="X3" s="47"/>
      <c r="Y3" s="47"/>
      <c r="Z3" s="47"/>
      <c r="AA3" s="47"/>
    </row>
    <row r="6" spans="1:27" x14ac:dyDescent="0.2">
      <c r="A6" s="27" t="s">
        <v>25</v>
      </c>
      <c r="B6" s="27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2"/>
      <c r="T6" s="22"/>
      <c r="U6" s="22"/>
      <c r="V6" s="22"/>
      <c r="W6" s="22"/>
      <c r="X6" s="22"/>
      <c r="Y6" s="22"/>
      <c r="Z6" s="22"/>
      <c r="AA6" s="22"/>
    </row>
    <row r="7" spans="1:27" x14ac:dyDescent="0.2">
      <c r="A7" s="19" t="s">
        <v>40</v>
      </c>
      <c r="B7" s="27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2"/>
      <c r="T7" s="22"/>
      <c r="U7" s="22"/>
      <c r="V7" s="22"/>
      <c r="W7" s="22"/>
      <c r="X7" s="22"/>
      <c r="Y7" s="22"/>
      <c r="Z7" s="22"/>
      <c r="AA7" s="22"/>
    </row>
    <row r="8" spans="1:27" x14ac:dyDescent="0.2">
      <c r="A8" s="27" t="s">
        <v>43</v>
      </c>
      <c r="B8" s="27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2"/>
      <c r="T8" s="22"/>
      <c r="U8" s="22"/>
      <c r="V8" s="22"/>
      <c r="W8" s="22"/>
      <c r="X8" s="22"/>
      <c r="Y8" s="22"/>
      <c r="Z8" s="22"/>
      <c r="AA8" s="22"/>
    </row>
    <row r="9" spans="1:27" x14ac:dyDescent="0.2">
      <c r="A9" s="259" t="s">
        <v>45</v>
      </c>
      <c r="B9" s="259"/>
      <c r="C9" s="259"/>
      <c r="D9" s="259"/>
      <c r="E9" s="259"/>
      <c r="F9" s="259"/>
      <c r="G9" s="259"/>
      <c r="H9" s="259"/>
      <c r="I9" s="259"/>
      <c r="J9" s="259"/>
      <c r="K9" s="259"/>
      <c r="L9" s="259"/>
      <c r="M9" s="259"/>
      <c r="N9" s="259"/>
      <c r="O9" s="259"/>
      <c r="P9" s="259"/>
      <c r="Q9" s="259"/>
      <c r="R9" s="259"/>
      <c r="S9" s="259"/>
      <c r="T9" s="259"/>
      <c r="U9" s="259"/>
      <c r="V9" s="259"/>
      <c r="W9" s="259"/>
      <c r="X9" s="259"/>
      <c r="Y9" s="259"/>
      <c r="Z9" s="259"/>
      <c r="AA9" s="259"/>
    </row>
    <row r="10" spans="1:27" ht="13.5" thickBot="1" x14ac:dyDescent="0.25"/>
    <row r="11" spans="1:27" x14ac:dyDescent="0.2">
      <c r="A11" s="265" t="s">
        <v>14</v>
      </c>
      <c r="B11" s="260" t="s">
        <v>129</v>
      </c>
      <c r="C11" s="260" t="s">
        <v>19</v>
      </c>
      <c r="D11" s="240" t="s">
        <v>0</v>
      </c>
      <c r="E11" s="260" t="s">
        <v>16</v>
      </c>
      <c r="F11" s="260"/>
      <c r="G11" s="260"/>
      <c r="H11" s="260"/>
      <c r="I11" s="260"/>
      <c r="J11" s="260"/>
      <c r="K11" s="260"/>
      <c r="L11" s="260"/>
      <c r="M11" s="260"/>
      <c r="N11" s="260"/>
      <c r="O11" s="260"/>
      <c r="P11" s="260"/>
      <c r="Q11" s="243" t="s">
        <v>10</v>
      </c>
      <c r="R11" s="243" t="s">
        <v>11</v>
      </c>
      <c r="S11" s="262" t="s">
        <v>12</v>
      </c>
      <c r="T11" s="262"/>
      <c r="U11" s="262"/>
      <c r="V11" s="262"/>
      <c r="W11" s="263"/>
      <c r="X11" s="263"/>
      <c r="Y11" s="263"/>
      <c r="Z11" s="263"/>
      <c r="AA11" s="264"/>
    </row>
    <row r="12" spans="1:27" ht="13.5" thickBot="1" x14ac:dyDescent="0.25">
      <c r="A12" s="269"/>
      <c r="B12" s="270"/>
      <c r="C12" s="270"/>
      <c r="D12" s="271"/>
      <c r="E12" s="143" t="s">
        <v>1</v>
      </c>
      <c r="F12" s="143" t="s">
        <v>2</v>
      </c>
      <c r="G12" s="143" t="s">
        <v>3</v>
      </c>
      <c r="H12" s="143" t="s">
        <v>4</v>
      </c>
      <c r="I12" s="143" t="s">
        <v>3</v>
      </c>
      <c r="J12" s="143" t="s">
        <v>5</v>
      </c>
      <c r="K12" s="143" t="s">
        <v>5</v>
      </c>
      <c r="L12" s="143" t="s">
        <v>4</v>
      </c>
      <c r="M12" s="143" t="s">
        <v>6</v>
      </c>
      <c r="N12" s="143" t="s">
        <v>7</v>
      </c>
      <c r="O12" s="143" t="s">
        <v>8</v>
      </c>
      <c r="P12" s="143" t="s">
        <v>9</v>
      </c>
      <c r="Q12" s="249"/>
      <c r="R12" s="249"/>
      <c r="S12" s="144" t="s">
        <v>20</v>
      </c>
      <c r="T12" s="144" t="s">
        <v>17</v>
      </c>
      <c r="U12" s="144" t="s">
        <v>20</v>
      </c>
      <c r="V12" s="144" t="s">
        <v>17</v>
      </c>
      <c r="W12" s="145" t="s">
        <v>20</v>
      </c>
      <c r="X12" s="145" t="s">
        <v>17</v>
      </c>
      <c r="Y12" s="145" t="s">
        <v>20</v>
      </c>
      <c r="Z12" s="145" t="s">
        <v>17</v>
      </c>
      <c r="AA12" s="94" t="s">
        <v>13</v>
      </c>
    </row>
    <row r="13" spans="1:27" ht="81" customHeight="1" x14ac:dyDescent="0.2">
      <c r="A13" s="146" t="s">
        <v>42</v>
      </c>
      <c r="B13" s="147" t="s">
        <v>110</v>
      </c>
      <c r="C13" s="147" t="s">
        <v>21</v>
      </c>
      <c r="D13" s="148" t="s">
        <v>151</v>
      </c>
      <c r="E13" s="149" t="s">
        <v>24</v>
      </c>
      <c r="F13" s="150" t="s">
        <v>24</v>
      </c>
      <c r="G13" s="150"/>
      <c r="H13" s="150"/>
      <c r="I13" s="150"/>
      <c r="J13" s="150"/>
      <c r="K13" s="150"/>
      <c r="L13" s="150"/>
      <c r="M13" s="150"/>
      <c r="N13" s="150"/>
      <c r="O13" s="150"/>
      <c r="P13" s="150"/>
      <c r="Q13" s="150" t="s">
        <v>79</v>
      </c>
      <c r="R13" s="43" t="s">
        <v>80</v>
      </c>
      <c r="S13" s="147">
        <v>1</v>
      </c>
      <c r="T13" s="151">
        <v>40000</v>
      </c>
      <c r="U13" s="147">
        <v>2</v>
      </c>
      <c r="V13" s="151">
        <v>500</v>
      </c>
      <c r="W13" s="147">
        <v>3</v>
      </c>
      <c r="X13" s="152">
        <v>0</v>
      </c>
      <c r="Y13" s="147">
        <v>4</v>
      </c>
      <c r="Z13" s="152">
        <v>0</v>
      </c>
      <c r="AA13" s="153">
        <f>SUM(V13,T13,X13,Z13)</f>
        <v>40500</v>
      </c>
    </row>
    <row r="14" spans="1:27" ht="51" customHeight="1" thickBot="1" x14ac:dyDescent="0.25">
      <c r="A14" s="154" t="s">
        <v>114</v>
      </c>
      <c r="B14" s="52" t="s">
        <v>115</v>
      </c>
      <c r="C14" s="155" t="s">
        <v>116</v>
      </c>
      <c r="D14" s="18" t="s">
        <v>124</v>
      </c>
      <c r="E14" s="156"/>
      <c r="F14" s="156"/>
      <c r="G14" s="156"/>
      <c r="H14" s="156"/>
      <c r="I14" s="157" t="s">
        <v>24</v>
      </c>
      <c r="J14" s="156"/>
      <c r="K14" s="156"/>
      <c r="L14" s="156"/>
      <c r="M14" s="156"/>
      <c r="N14" s="156"/>
      <c r="O14" s="156"/>
      <c r="P14" s="156"/>
      <c r="Q14" s="18" t="s">
        <v>113</v>
      </c>
      <c r="R14" s="44" t="s">
        <v>80</v>
      </c>
      <c r="S14" s="52">
        <v>1</v>
      </c>
      <c r="T14" s="85">
        <v>1000</v>
      </c>
      <c r="U14" s="52">
        <v>2</v>
      </c>
      <c r="V14" s="158">
        <v>30000</v>
      </c>
      <c r="W14" s="52">
        <v>3</v>
      </c>
      <c r="X14" s="62">
        <v>0</v>
      </c>
      <c r="Y14" s="52">
        <v>4</v>
      </c>
      <c r="Z14" s="53">
        <v>0</v>
      </c>
      <c r="AA14" s="159">
        <f>T14+V14</f>
        <v>31000</v>
      </c>
    </row>
    <row r="15" spans="1:27" ht="26.25" customHeight="1" thickBot="1" x14ac:dyDescent="0.25">
      <c r="A15" s="160"/>
      <c r="B15" s="161"/>
      <c r="C15" s="162"/>
      <c r="D15" s="123"/>
      <c r="E15" s="110"/>
      <c r="F15" s="110"/>
      <c r="G15" s="110"/>
      <c r="H15" s="110"/>
      <c r="I15" s="160"/>
      <c r="J15" s="110"/>
      <c r="K15" s="110"/>
      <c r="L15" s="110"/>
      <c r="M15" s="110"/>
      <c r="N15" s="110"/>
      <c r="O15" s="110"/>
      <c r="P15" s="110"/>
      <c r="Q15" s="123"/>
      <c r="R15" s="123"/>
      <c r="S15" s="201">
        <v>1</v>
      </c>
      <c r="T15" s="202">
        <f>T13+T14</f>
        <v>41000</v>
      </c>
      <c r="U15" s="203">
        <v>2</v>
      </c>
      <c r="V15" s="204">
        <f>V13+V14</f>
        <v>30500</v>
      </c>
      <c r="W15" s="203">
        <v>3</v>
      </c>
      <c r="X15" s="202">
        <f>X13+X14</f>
        <v>0</v>
      </c>
      <c r="Y15" s="203">
        <v>4</v>
      </c>
      <c r="Z15" s="205">
        <f>Z13+Z14</f>
        <v>0</v>
      </c>
      <c r="AA15" s="167">
        <f>AA13+AA14</f>
        <v>71500</v>
      </c>
    </row>
    <row r="16" spans="1:27" x14ac:dyDescent="0.2">
      <c r="S16" s="87"/>
      <c r="T16" s="87"/>
      <c r="U16" s="87"/>
      <c r="V16" s="87"/>
      <c r="W16" s="87"/>
      <c r="X16" s="87"/>
      <c r="Y16" s="87"/>
      <c r="Z16" s="87"/>
      <c r="AA16" s="133"/>
    </row>
    <row r="17" spans="1:27" x14ac:dyDescent="0.2">
      <c r="A17" s="27" t="s">
        <v>25</v>
      </c>
      <c r="B17" s="27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2"/>
      <c r="T17" s="22"/>
      <c r="U17" s="22"/>
      <c r="V17" s="22"/>
      <c r="W17" s="22"/>
      <c r="X17" s="22"/>
      <c r="Y17" s="22"/>
      <c r="Z17" s="22"/>
      <c r="AA17" s="22"/>
    </row>
    <row r="18" spans="1:27" x14ac:dyDescent="0.2">
      <c r="A18" s="19" t="s">
        <v>40</v>
      </c>
      <c r="B18" s="27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2"/>
      <c r="T18" s="22"/>
      <c r="U18" s="22"/>
      <c r="V18" s="22"/>
      <c r="W18" s="22"/>
      <c r="X18" s="22"/>
      <c r="Y18" s="22"/>
      <c r="Z18" s="22"/>
      <c r="AA18" s="22"/>
    </row>
    <row r="19" spans="1:27" x14ac:dyDescent="0.2">
      <c r="A19" s="27" t="s">
        <v>44</v>
      </c>
      <c r="B19" s="27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2"/>
      <c r="T19" s="22"/>
      <c r="U19" s="22"/>
      <c r="V19" s="22"/>
      <c r="W19" s="22"/>
      <c r="X19" s="22"/>
      <c r="Y19" s="22"/>
      <c r="Z19" s="22"/>
      <c r="AA19" s="22"/>
    </row>
    <row r="20" spans="1:27" x14ac:dyDescent="0.2">
      <c r="A20" s="259" t="s">
        <v>152</v>
      </c>
      <c r="B20" s="259"/>
      <c r="C20" s="259"/>
      <c r="D20" s="259"/>
      <c r="E20" s="259"/>
      <c r="F20" s="259"/>
      <c r="G20" s="259"/>
      <c r="H20" s="259"/>
      <c r="I20" s="259"/>
      <c r="J20" s="259"/>
      <c r="K20" s="259"/>
      <c r="L20" s="259"/>
      <c r="M20" s="259"/>
      <c r="N20" s="259"/>
      <c r="O20" s="259"/>
      <c r="P20" s="259"/>
      <c r="Q20" s="259"/>
      <c r="R20" s="259"/>
      <c r="S20" s="259"/>
      <c r="T20" s="259"/>
      <c r="U20" s="259"/>
      <c r="V20" s="259"/>
      <c r="W20" s="259"/>
      <c r="X20" s="259"/>
      <c r="Y20" s="259"/>
      <c r="Z20" s="259"/>
      <c r="AA20" s="259"/>
    </row>
    <row r="21" spans="1:27" ht="13.5" thickBot="1" x14ac:dyDescent="0.25"/>
    <row r="22" spans="1:27" x14ac:dyDescent="0.2">
      <c r="A22" s="265" t="s">
        <v>14</v>
      </c>
      <c r="B22" s="260" t="s">
        <v>129</v>
      </c>
      <c r="C22" s="260" t="s">
        <v>19</v>
      </c>
      <c r="D22" s="240" t="s">
        <v>0</v>
      </c>
      <c r="E22" s="260" t="s">
        <v>16</v>
      </c>
      <c r="F22" s="260"/>
      <c r="G22" s="260"/>
      <c r="H22" s="260"/>
      <c r="I22" s="260"/>
      <c r="J22" s="260"/>
      <c r="K22" s="260"/>
      <c r="L22" s="260"/>
      <c r="M22" s="260"/>
      <c r="N22" s="260"/>
      <c r="O22" s="260"/>
      <c r="P22" s="260"/>
      <c r="Q22" s="243" t="s">
        <v>10</v>
      </c>
      <c r="R22" s="243" t="s">
        <v>11</v>
      </c>
      <c r="S22" s="262" t="s">
        <v>12</v>
      </c>
      <c r="T22" s="262"/>
      <c r="U22" s="262"/>
      <c r="V22" s="262"/>
      <c r="W22" s="263"/>
      <c r="X22" s="263"/>
      <c r="Y22" s="263"/>
      <c r="Z22" s="263"/>
      <c r="AA22" s="264"/>
    </row>
    <row r="23" spans="1:27" x14ac:dyDescent="0.2">
      <c r="A23" s="266"/>
      <c r="B23" s="261"/>
      <c r="C23" s="261"/>
      <c r="D23" s="242"/>
      <c r="E23" s="26" t="s">
        <v>1</v>
      </c>
      <c r="F23" s="26" t="s">
        <v>2</v>
      </c>
      <c r="G23" s="26" t="s">
        <v>3</v>
      </c>
      <c r="H23" s="26" t="s">
        <v>4</v>
      </c>
      <c r="I23" s="26" t="s">
        <v>3</v>
      </c>
      <c r="J23" s="26" t="s">
        <v>5</v>
      </c>
      <c r="K23" s="26" t="s">
        <v>5</v>
      </c>
      <c r="L23" s="26" t="s">
        <v>4</v>
      </c>
      <c r="M23" s="26" t="s">
        <v>6</v>
      </c>
      <c r="N23" s="26" t="s">
        <v>7</v>
      </c>
      <c r="O23" s="26" t="s">
        <v>8</v>
      </c>
      <c r="P23" s="26" t="s">
        <v>9</v>
      </c>
      <c r="Q23" s="244"/>
      <c r="R23" s="244"/>
      <c r="S23" s="103" t="s">
        <v>20</v>
      </c>
      <c r="T23" s="103" t="s">
        <v>17</v>
      </c>
      <c r="U23" s="103" t="s">
        <v>20</v>
      </c>
      <c r="V23" s="103" t="s">
        <v>17</v>
      </c>
      <c r="W23" s="61" t="s">
        <v>20</v>
      </c>
      <c r="X23" s="61" t="s">
        <v>17</v>
      </c>
      <c r="Y23" s="61" t="s">
        <v>20</v>
      </c>
      <c r="Z23" s="61" t="s">
        <v>17</v>
      </c>
      <c r="AA23" s="29" t="s">
        <v>13</v>
      </c>
    </row>
    <row r="24" spans="1:27" ht="60" x14ac:dyDescent="0.2">
      <c r="A24" s="281" t="s">
        <v>155</v>
      </c>
      <c r="B24" s="274" t="s">
        <v>111</v>
      </c>
      <c r="C24" s="274" t="s">
        <v>21</v>
      </c>
      <c r="D24" s="42" t="s">
        <v>132</v>
      </c>
      <c r="E24" s="41"/>
      <c r="F24" s="43"/>
      <c r="G24" s="43"/>
      <c r="H24" s="43"/>
      <c r="I24" s="43" t="s">
        <v>24</v>
      </c>
      <c r="J24" s="43" t="s">
        <v>24</v>
      </c>
      <c r="K24" s="43" t="s">
        <v>24</v>
      </c>
      <c r="L24" s="43"/>
      <c r="M24" s="43"/>
      <c r="N24" s="43"/>
      <c r="O24" s="43"/>
      <c r="P24" s="43"/>
      <c r="Q24" s="43" t="s">
        <v>81</v>
      </c>
      <c r="R24" s="43" t="s">
        <v>47</v>
      </c>
      <c r="S24" s="108">
        <v>1</v>
      </c>
      <c r="T24" s="48">
        <v>200</v>
      </c>
      <c r="U24" s="108">
        <v>2</v>
      </c>
      <c r="V24" s="48">
        <v>500</v>
      </c>
      <c r="W24" s="67">
        <v>3</v>
      </c>
      <c r="X24" s="63">
        <v>0</v>
      </c>
      <c r="Y24" s="67">
        <v>4</v>
      </c>
      <c r="Z24" s="63">
        <v>0</v>
      </c>
      <c r="AA24" s="50">
        <f>SUM(V24,T24,X24,Z24)</f>
        <v>700</v>
      </c>
    </row>
    <row r="25" spans="1:27" ht="36.75" thickBot="1" x14ac:dyDescent="0.25">
      <c r="A25" s="282"/>
      <c r="B25" s="275"/>
      <c r="C25" s="275"/>
      <c r="D25" s="55" t="s">
        <v>63</v>
      </c>
      <c r="E25" s="172"/>
      <c r="F25" s="56"/>
      <c r="G25" s="18"/>
      <c r="H25" s="18"/>
      <c r="I25" s="18"/>
      <c r="J25" s="18" t="s">
        <v>24</v>
      </c>
      <c r="K25" s="56" t="s">
        <v>24</v>
      </c>
      <c r="L25" s="56" t="s">
        <v>24</v>
      </c>
      <c r="M25" s="18"/>
      <c r="N25" s="18"/>
      <c r="O25" s="18"/>
      <c r="P25" s="172"/>
      <c r="Q25" s="18" t="s">
        <v>82</v>
      </c>
      <c r="R25" s="18" t="s">
        <v>123</v>
      </c>
      <c r="S25" s="18">
        <v>1</v>
      </c>
      <c r="T25" s="53">
        <v>200</v>
      </c>
      <c r="U25" s="18">
        <v>2</v>
      </c>
      <c r="V25" s="53">
        <v>500</v>
      </c>
      <c r="W25" s="97">
        <v>3</v>
      </c>
      <c r="X25" s="173">
        <v>0</v>
      </c>
      <c r="Y25" s="97">
        <v>4</v>
      </c>
      <c r="Z25" s="173">
        <v>0</v>
      </c>
      <c r="AA25" s="163">
        <f>SUM(V25,T25,X25,Z25)</f>
        <v>700</v>
      </c>
    </row>
    <row r="26" spans="1:27" ht="30" customHeight="1" thickBot="1" x14ac:dyDescent="0.25">
      <c r="S26" s="168">
        <v>1</v>
      </c>
      <c r="T26" s="169">
        <f>T24+T25</f>
        <v>400</v>
      </c>
      <c r="U26" s="170">
        <v>2</v>
      </c>
      <c r="V26" s="169">
        <f>V24+V25</f>
        <v>1000</v>
      </c>
      <c r="W26" s="170">
        <v>3</v>
      </c>
      <c r="X26" s="169">
        <f>X24+X25</f>
        <v>0</v>
      </c>
      <c r="Y26" s="170">
        <v>4</v>
      </c>
      <c r="Z26" s="169">
        <f>Z24+Z25</f>
        <v>0</v>
      </c>
      <c r="AA26" s="171">
        <f>+AA24+AA25</f>
        <v>1400</v>
      </c>
    </row>
    <row r="28" spans="1:27" x14ac:dyDescent="0.2">
      <c r="A28" s="27" t="s">
        <v>25</v>
      </c>
      <c r="B28" s="27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2"/>
      <c r="T28" s="22"/>
      <c r="U28" s="22"/>
      <c r="V28" s="22"/>
      <c r="W28" s="22"/>
      <c r="X28" s="22"/>
      <c r="Y28" s="22"/>
      <c r="Z28" s="22"/>
      <c r="AA28" s="22"/>
    </row>
    <row r="29" spans="1:27" x14ac:dyDescent="0.2">
      <c r="A29" s="19" t="s">
        <v>40</v>
      </c>
      <c r="B29" s="27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2"/>
      <c r="T29" s="22"/>
      <c r="U29" s="22"/>
      <c r="V29" s="22"/>
      <c r="W29" s="22"/>
      <c r="X29" s="22"/>
      <c r="Y29" s="22"/>
      <c r="Z29" s="22"/>
      <c r="AA29" s="22"/>
    </row>
    <row r="30" spans="1:27" x14ac:dyDescent="0.2">
      <c r="A30" s="27" t="s">
        <v>48</v>
      </c>
      <c r="B30" s="27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2"/>
      <c r="T30" s="22"/>
      <c r="U30" s="22"/>
      <c r="V30" s="22"/>
      <c r="W30" s="22"/>
      <c r="X30" s="22"/>
      <c r="Y30" s="22"/>
      <c r="Z30" s="22"/>
      <c r="AA30" s="22"/>
    </row>
    <row r="31" spans="1:27" ht="12.75" customHeight="1" x14ac:dyDescent="0.2">
      <c r="A31" s="259" t="s">
        <v>46</v>
      </c>
      <c r="B31" s="259"/>
      <c r="C31" s="259"/>
      <c r="D31" s="259"/>
      <c r="E31" s="259"/>
      <c r="F31" s="259"/>
      <c r="G31" s="259"/>
      <c r="H31" s="259"/>
      <c r="I31" s="259"/>
      <c r="J31" s="259"/>
      <c r="K31" s="259"/>
      <c r="L31" s="259"/>
      <c r="M31" s="259"/>
      <c r="N31" s="259"/>
      <c r="O31" s="259"/>
      <c r="P31" s="259"/>
      <c r="Q31" s="259"/>
      <c r="R31" s="259"/>
      <c r="S31" s="259"/>
      <c r="T31" s="259"/>
      <c r="U31" s="259"/>
      <c r="V31" s="259"/>
      <c r="W31" s="259"/>
      <c r="X31" s="259"/>
      <c r="Y31" s="259"/>
      <c r="Z31" s="259"/>
      <c r="AA31" s="259"/>
    </row>
    <row r="32" spans="1:27" ht="13.5" thickBot="1" x14ac:dyDescent="0.25"/>
    <row r="33" spans="1:27" ht="12.75" customHeight="1" x14ac:dyDescent="0.2">
      <c r="A33" s="287" t="s">
        <v>14</v>
      </c>
      <c r="B33" s="285" t="s">
        <v>129</v>
      </c>
      <c r="C33" s="285" t="s">
        <v>19</v>
      </c>
      <c r="D33" s="283" t="s">
        <v>0</v>
      </c>
      <c r="E33" s="278" t="s">
        <v>16</v>
      </c>
      <c r="F33" s="279"/>
      <c r="G33" s="279"/>
      <c r="H33" s="279"/>
      <c r="I33" s="279"/>
      <c r="J33" s="279"/>
      <c r="K33" s="279"/>
      <c r="L33" s="279"/>
      <c r="M33" s="279"/>
      <c r="N33" s="279"/>
      <c r="O33" s="279"/>
      <c r="P33" s="280"/>
      <c r="Q33" s="272" t="s">
        <v>10</v>
      </c>
      <c r="R33" s="272" t="s">
        <v>11</v>
      </c>
      <c r="S33" s="263" t="s">
        <v>12</v>
      </c>
      <c r="T33" s="276"/>
      <c r="U33" s="276"/>
      <c r="V33" s="276"/>
      <c r="W33" s="276"/>
      <c r="X33" s="276"/>
      <c r="Y33" s="276"/>
      <c r="Z33" s="276"/>
      <c r="AA33" s="277"/>
    </row>
    <row r="34" spans="1:27" x14ac:dyDescent="0.2">
      <c r="A34" s="288"/>
      <c r="B34" s="286"/>
      <c r="C34" s="286"/>
      <c r="D34" s="284"/>
      <c r="E34" s="26" t="s">
        <v>1</v>
      </c>
      <c r="F34" s="26" t="s">
        <v>2</v>
      </c>
      <c r="G34" s="26" t="s">
        <v>3</v>
      </c>
      <c r="H34" s="26" t="s">
        <v>4</v>
      </c>
      <c r="I34" s="26" t="s">
        <v>3</v>
      </c>
      <c r="J34" s="26" t="s">
        <v>5</v>
      </c>
      <c r="K34" s="26" t="s">
        <v>5</v>
      </c>
      <c r="L34" s="26" t="s">
        <v>4</v>
      </c>
      <c r="M34" s="26" t="s">
        <v>6</v>
      </c>
      <c r="N34" s="26" t="s">
        <v>7</v>
      </c>
      <c r="O34" s="26" t="s">
        <v>8</v>
      </c>
      <c r="P34" s="26" t="s">
        <v>9</v>
      </c>
      <c r="Q34" s="273"/>
      <c r="R34" s="273"/>
      <c r="S34" s="103" t="s">
        <v>20</v>
      </c>
      <c r="T34" s="103" t="s">
        <v>17</v>
      </c>
      <c r="U34" s="103" t="s">
        <v>20</v>
      </c>
      <c r="V34" s="103" t="s">
        <v>17</v>
      </c>
      <c r="W34" s="61" t="s">
        <v>20</v>
      </c>
      <c r="X34" s="61" t="s">
        <v>17</v>
      </c>
      <c r="Y34" s="61" t="s">
        <v>20</v>
      </c>
      <c r="Z34" s="61" t="s">
        <v>17</v>
      </c>
      <c r="AA34" s="29" t="s">
        <v>13</v>
      </c>
    </row>
    <row r="35" spans="1:27" ht="66" customHeight="1" thickBot="1" x14ac:dyDescent="0.25">
      <c r="A35" s="51" t="s">
        <v>49</v>
      </c>
      <c r="B35" s="18" t="s">
        <v>50</v>
      </c>
      <c r="C35" s="18" t="s">
        <v>21</v>
      </c>
      <c r="D35" s="18" t="s">
        <v>153</v>
      </c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 t="s">
        <v>24</v>
      </c>
      <c r="P35" s="52"/>
      <c r="Q35" s="18" t="s">
        <v>83</v>
      </c>
      <c r="R35" s="18" t="s">
        <v>84</v>
      </c>
      <c r="S35" s="52">
        <v>1</v>
      </c>
      <c r="T35" s="88">
        <v>1000</v>
      </c>
      <c r="U35" s="52">
        <v>2</v>
      </c>
      <c r="V35" s="53">
        <v>500</v>
      </c>
      <c r="W35" s="97">
        <v>3</v>
      </c>
      <c r="X35" s="89">
        <v>500</v>
      </c>
      <c r="Y35" s="97">
        <v>4</v>
      </c>
      <c r="Z35" s="53">
        <v>0</v>
      </c>
      <c r="AA35" s="163">
        <f>SUM(V35,T35,X35,Z35)</f>
        <v>2000</v>
      </c>
    </row>
    <row r="36" spans="1:27" ht="27.75" customHeight="1" thickBot="1" x14ac:dyDescent="0.25">
      <c r="S36" s="174">
        <v>1</v>
      </c>
      <c r="T36" s="175">
        <f>T35</f>
        <v>1000</v>
      </c>
      <c r="U36" s="174">
        <v>2</v>
      </c>
      <c r="V36" s="175">
        <f>V35</f>
        <v>500</v>
      </c>
      <c r="W36" s="174">
        <v>3</v>
      </c>
      <c r="X36" s="175">
        <f>X35</f>
        <v>500</v>
      </c>
      <c r="Y36" s="174">
        <v>4</v>
      </c>
      <c r="Z36" s="176">
        <f>Z35</f>
        <v>0</v>
      </c>
      <c r="AA36" s="176">
        <f>AA35</f>
        <v>2000</v>
      </c>
    </row>
    <row r="37" spans="1:27" ht="44.25" customHeight="1" thickBot="1" x14ac:dyDescent="0.25">
      <c r="S37" s="177">
        <v>1</v>
      </c>
      <c r="T37" s="179">
        <f>T15+T26+T36</f>
        <v>42400</v>
      </c>
      <c r="U37" s="177">
        <v>2</v>
      </c>
      <c r="V37" s="180">
        <f>V15+V26+V36</f>
        <v>32000</v>
      </c>
      <c r="W37" s="177">
        <v>3</v>
      </c>
      <c r="X37" s="179">
        <f>X15+X26+X36</f>
        <v>500</v>
      </c>
      <c r="Y37" s="178">
        <v>4</v>
      </c>
      <c r="Z37" s="179">
        <f>Z15+Z26+Z36</f>
        <v>0</v>
      </c>
      <c r="AA37" s="181">
        <f>AA15+AA26+AA36</f>
        <v>74900</v>
      </c>
    </row>
    <row r="38" spans="1:27" x14ac:dyDescent="0.2">
      <c r="AA38" s="98"/>
    </row>
  </sheetData>
  <mergeCells count="33">
    <mergeCell ref="A22:A23"/>
    <mergeCell ref="B22:B23"/>
    <mergeCell ref="C33:C34"/>
    <mergeCell ref="B33:B34"/>
    <mergeCell ref="A33:A34"/>
    <mergeCell ref="A31:AA31"/>
    <mergeCell ref="D22:D23"/>
    <mergeCell ref="A1:U1"/>
    <mergeCell ref="A2:U2"/>
    <mergeCell ref="Q33:Q34"/>
    <mergeCell ref="R33:R34"/>
    <mergeCell ref="R22:R23"/>
    <mergeCell ref="S22:AA22"/>
    <mergeCell ref="B24:B25"/>
    <mergeCell ref="E22:P22"/>
    <mergeCell ref="Q22:Q23"/>
    <mergeCell ref="S33:AA33"/>
    <mergeCell ref="E33:P33"/>
    <mergeCell ref="A24:A25"/>
    <mergeCell ref="S11:AA11"/>
    <mergeCell ref="C22:C23"/>
    <mergeCell ref="C24:C25"/>
    <mergeCell ref="D33:D34"/>
    <mergeCell ref="A20:AA20"/>
    <mergeCell ref="A3:U3"/>
    <mergeCell ref="A9:AA9"/>
    <mergeCell ref="A11:A12"/>
    <mergeCell ref="B11:B12"/>
    <mergeCell ref="C11:C12"/>
    <mergeCell ref="D11:D12"/>
    <mergeCell ref="E11:P11"/>
    <mergeCell ref="Q11:Q12"/>
    <mergeCell ref="R11:R12"/>
  </mergeCells>
  <pageMargins left="0.70866141732283472" right="0.70866141732283472" top="0.74803149606299213" bottom="0.74803149606299213" header="0.31496062992125984" footer="0.31496062992125984"/>
  <pageSetup scale="51" fitToHeight="0" orientation="landscape" horizontalDpi="4294967293" verticalDpi="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AA27"/>
  <sheetViews>
    <sheetView showWhiteSpace="0" view="pageLayout" topLeftCell="A2" zoomScale="60" zoomScaleNormal="70" zoomScalePageLayoutView="60" workbookViewId="0">
      <selection activeCell="AC25" sqref="AC25"/>
    </sheetView>
  </sheetViews>
  <sheetFormatPr baseColWidth="10" defaultRowHeight="12.75" x14ac:dyDescent="0.2"/>
  <cols>
    <col min="1" max="1" width="7.5703125" customWidth="1"/>
    <col min="2" max="2" width="19.28515625" customWidth="1"/>
    <col min="3" max="3" width="14" customWidth="1"/>
    <col min="4" max="4" width="15.28515625" customWidth="1"/>
    <col min="5" max="6" width="2.140625" bestFit="1" customWidth="1"/>
    <col min="7" max="7" width="2.5703125" bestFit="1" customWidth="1"/>
    <col min="8" max="8" width="2.28515625" bestFit="1" customWidth="1"/>
    <col min="9" max="9" width="2.5703125" bestFit="1" customWidth="1"/>
    <col min="10" max="11" width="2" bestFit="1" customWidth="1"/>
    <col min="12" max="13" width="2.28515625" bestFit="1" customWidth="1"/>
    <col min="14" max="14" width="2.42578125" bestFit="1" customWidth="1"/>
    <col min="15" max="16" width="2.28515625" bestFit="1" customWidth="1"/>
    <col min="19" max="19" width="9.140625" customWidth="1"/>
    <col min="20" max="20" width="12.42578125" customWidth="1"/>
    <col min="21" max="21" width="8.42578125" customWidth="1"/>
    <col min="22" max="22" width="13.42578125" customWidth="1"/>
    <col min="23" max="23" width="9.28515625" customWidth="1"/>
    <col min="24" max="24" width="11.140625" customWidth="1"/>
    <col min="25" max="25" width="8.42578125" customWidth="1"/>
    <col min="26" max="26" width="9.7109375" customWidth="1"/>
    <col min="27" max="27" width="15" customWidth="1"/>
  </cols>
  <sheetData>
    <row r="1" spans="1:27" ht="18" x14ac:dyDescent="0.2">
      <c r="A1" s="267" t="s">
        <v>18</v>
      </c>
      <c r="B1" s="267"/>
      <c r="C1" s="267"/>
      <c r="D1" s="267"/>
      <c r="E1" s="267"/>
      <c r="F1" s="267"/>
      <c r="G1" s="267"/>
      <c r="H1" s="267"/>
      <c r="I1" s="267"/>
      <c r="J1" s="267"/>
      <c r="K1" s="267"/>
      <c r="L1" s="267"/>
      <c r="M1" s="267"/>
      <c r="N1" s="267"/>
      <c r="O1" s="267"/>
      <c r="P1" s="267"/>
      <c r="Q1" s="267"/>
      <c r="R1" s="267"/>
      <c r="S1" s="267"/>
      <c r="T1" s="267"/>
      <c r="U1" s="267"/>
      <c r="V1" s="267"/>
      <c r="W1" s="267"/>
      <c r="X1" s="267"/>
      <c r="Y1" s="267"/>
      <c r="Z1" s="267"/>
      <c r="AA1" s="267"/>
    </row>
    <row r="2" spans="1:27" ht="15.75" x14ac:dyDescent="0.2">
      <c r="A2" s="239" t="s">
        <v>133</v>
      </c>
      <c r="B2" s="238"/>
      <c r="C2" s="238"/>
      <c r="D2" s="238"/>
      <c r="E2" s="238"/>
      <c r="F2" s="238"/>
      <c r="G2" s="238"/>
      <c r="H2" s="238"/>
      <c r="I2" s="238"/>
      <c r="J2" s="238"/>
      <c r="K2" s="238"/>
      <c r="L2" s="238"/>
      <c r="M2" s="238"/>
      <c r="N2" s="238"/>
      <c r="O2" s="238"/>
      <c r="P2" s="238"/>
      <c r="Q2" s="238"/>
      <c r="R2" s="238"/>
      <c r="S2" s="238"/>
      <c r="T2" s="238"/>
      <c r="U2" s="238"/>
      <c r="V2" s="238"/>
      <c r="W2" s="238"/>
      <c r="X2" s="238"/>
      <c r="Y2" s="238"/>
      <c r="Z2" s="238"/>
      <c r="AA2" s="238"/>
    </row>
    <row r="3" spans="1:27" ht="15.75" x14ac:dyDescent="0.2">
      <c r="A3" s="238" t="s">
        <v>23</v>
      </c>
      <c r="B3" s="238"/>
      <c r="C3" s="238"/>
      <c r="D3" s="238"/>
      <c r="E3" s="238"/>
      <c r="F3" s="238"/>
      <c r="G3" s="238"/>
      <c r="H3" s="238"/>
      <c r="I3" s="238"/>
      <c r="J3" s="238"/>
      <c r="K3" s="238"/>
      <c r="L3" s="238"/>
      <c r="M3" s="238"/>
      <c r="N3" s="238"/>
      <c r="O3" s="238"/>
      <c r="P3" s="238"/>
      <c r="Q3" s="238"/>
      <c r="R3" s="238"/>
      <c r="S3" s="238"/>
      <c r="T3" s="238"/>
      <c r="U3" s="238"/>
      <c r="V3" s="238"/>
      <c r="W3" s="238"/>
      <c r="X3" s="238"/>
      <c r="Y3" s="238"/>
      <c r="Z3" s="238"/>
      <c r="AA3" s="238"/>
    </row>
    <row r="4" spans="1:27" ht="15.75" x14ac:dyDescent="0.2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</row>
    <row r="5" spans="1:27" ht="15.75" x14ac:dyDescent="0.2">
      <c r="A5" s="238"/>
      <c r="B5" s="238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6"/>
      <c r="S5" s="6"/>
      <c r="T5" s="6"/>
      <c r="U5" s="6"/>
      <c r="V5" s="6"/>
      <c r="W5" s="6"/>
      <c r="X5" s="6"/>
      <c r="Y5" s="6"/>
      <c r="Z5" s="6"/>
      <c r="AA5" s="6"/>
    </row>
    <row r="6" spans="1:27" x14ac:dyDescent="0.2">
      <c r="A6" s="27" t="s">
        <v>51</v>
      </c>
      <c r="B6" s="27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2"/>
      <c r="T6" s="22"/>
      <c r="U6" s="22"/>
      <c r="V6" s="22"/>
      <c r="W6" s="22"/>
      <c r="X6" s="22"/>
      <c r="Y6" s="22"/>
      <c r="Z6" s="22"/>
      <c r="AA6" s="22"/>
    </row>
    <row r="7" spans="1:27" x14ac:dyDescent="0.2">
      <c r="A7" s="27" t="s">
        <v>55</v>
      </c>
      <c r="B7" s="27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2"/>
      <c r="T7" s="22"/>
      <c r="U7" s="22"/>
      <c r="V7" s="22"/>
      <c r="W7" s="22"/>
      <c r="X7" s="22"/>
      <c r="Y7" s="22"/>
      <c r="Z7" s="22"/>
      <c r="AA7" s="22"/>
    </row>
    <row r="8" spans="1:27" x14ac:dyDescent="0.2">
      <c r="A8" s="27" t="s">
        <v>56</v>
      </c>
      <c r="B8" s="27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2"/>
      <c r="T8" s="22"/>
      <c r="U8" s="22"/>
      <c r="V8" s="22"/>
      <c r="W8" s="22"/>
      <c r="X8" s="22"/>
      <c r="Y8" s="22"/>
      <c r="Z8" s="22"/>
      <c r="AA8" s="22"/>
    </row>
    <row r="9" spans="1:27" x14ac:dyDescent="0.2">
      <c r="A9" s="27" t="s">
        <v>101</v>
      </c>
      <c r="B9" s="27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</row>
    <row r="10" spans="1:27" ht="13.5" thickBot="1" x14ac:dyDescent="0.25">
      <c r="A10" s="19"/>
      <c r="B10" s="19"/>
      <c r="C10" s="289"/>
      <c r="D10" s="289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1"/>
      <c r="S10" s="22"/>
      <c r="T10" s="22"/>
      <c r="U10" s="22"/>
      <c r="V10" s="22"/>
      <c r="W10" s="22"/>
      <c r="X10" s="22"/>
      <c r="Y10" s="22"/>
      <c r="Z10" s="22"/>
      <c r="AA10" s="22"/>
    </row>
    <row r="11" spans="1:27" x14ac:dyDescent="0.2">
      <c r="A11" s="265" t="s">
        <v>14</v>
      </c>
      <c r="B11" s="260" t="s">
        <v>129</v>
      </c>
      <c r="C11" s="285" t="s">
        <v>19</v>
      </c>
      <c r="D11" s="240" t="s">
        <v>0</v>
      </c>
      <c r="E11" s="260" t="s">
        <v>16</v>
      </c>
      <c r="F11" s="260"/>
      <c r="G11" s="260"/>
      <c r="H11" s="260"/>
      <c r="I11" s="260"/>
      <c r="J11" s="260"/>
      <c r="K11" s="260"/>
      <c r="L11" s="260"/>
      <c r="M11" s="260"/>
      <c r="N11" s="260"/>
      <c r="O11" s="260"/>
      <c r="P11" s="260"/>
      <c r="Q11" s="243" t="s">
        <v>10</v>
      </c>
      <c r="R11" s="243" t="s">
        <v>11</v>
      </c>
      <c r="S11" s="262" t="s">
        <v>12</v>
      </c>
      <c r="T11" s="262"/>
      <c r="U11" s="262"/>
      <c r="V11" s="262"/>
      <c r="W11" s="263"/>
      <c r="X11" s="263"/>
      <c r="Y11" s="263"/>
      <c r="Z11" s="263"/>
      <c r="AA11" s="264"/>
    </row>
    <row r="12" spans="1:27" ht="13.5" thickBot="1" x14ac:dyDescent="0.25">
      <c r="A12" s="266"/>
      <c r="B12" s="261"/>
      <c r="C12" s="286"/>
      <c r="D12" s="242"/>
      <c r="E12" s="26" t="s">
        <v>1</v>
      </c>
      <c r="F12" s="26" t="s">
        <v>2</v>
      </c>
      <c r="G12" s="26" t="s">
        <v>3</v>
      </c>
      <c r="H12" s="26" t="s">
        <v>4</v>
      </c>
      <c r="I12" s="26" t="s">
        <v>3</v>
      </c>
      <c r="J12" s="26" t="s">
        <v>5</v>
      </c>
      <c r="K12" s="26" t="s">
        <v>5</v>
      </c>
      <c r="L12" s="26" t="s">
        <v>4</v>
      </c>
      <c r="M12" s="26" t="s">
        <v>6</v>
      </c>
      <c r="N12" s="26" t="s">
        <v>7</v>
      </c>
      <c r="O12" s="26" t="s">
        <v>8</v>
      </c>
      <c r="P12" s="26" t="s">
        <v>9</v>
      </c>
      <c r="Q12" s="244"/>
      <c r="R12" s="244"/>
      <c r="S12" s="103" t="s">
        <v>20</v>
      </c>
      <c r="T12" s="103" t="s">
        <v>17</v>
      </c>
      <c r="U12" s="103" t="s">
        <v>20</v>
      </c>
      <c r="V12" s="103" t="s">
        <v>17</v>
      </c>
      <c r="W12" s="61" t="s">
        <v>20</v>
      </c>
      <c r="X12" s="61" t="s">
        <v>17</v>
      </c>
      <c r="Y12" s="61" t="s">
        <v>20</v>
      </c>
      <c r="Z12" s="61" t="s">
        <v>17</v>
      </c>
      <c r="AA12" s="29" t="s">
        <v>13</v>
      </c>
    </row>
    <row r="13" spans="1:27" ht="108.75" customHeight="1" x14ac:dyDescent="0.2">
      <c r="A13" s="182" t="s">
        <v>156</v>
      </c>
      <c r="B13" s="78" t="s">
        <v>118</v>
      </c>
      <c r="C13" s="95" t="s">
        <v>102</v>
      </c>
      <c r="D13" s="78" t="s">
        <v>158</v>
      </c>
      <c r="E13" s="54"/>
      <c r="F13" s="54"/>
      <c r="G13" s="41" t="s">
        <v>24</v>
      </c>
      <c r="H13" s="41" t="s">
        <v>24</v>
      </c>
      <c r="I13" s="41" t="s">
        <v>24</v>
      </c>
      <c r="J13" s="41" t="s">
        <v>24</v>
      </c>
      <c r="K13" s="54"/>
      <c r="L13" s="54"/>
      <c r="M13" s="54"/>
      <c r="N13" s="54"/>
      <c r="O13" s="54"/>
      <c r="P13" s="54"/>
      <c r="Q13" s="12" t="s">
        <v>87</v>
      </c>
      <c r="R13" s="12" t="s">
        <v>88</v>
      </c>
      <c r="S13" s="54">
        <v>1</v>
      </c>
      <c r="T13" s="115">
        <v>1500</v>
      </c>
      <c r="U13" s="54">
        <v>2</v>
      </c>
      <c r="V13" s="115">
        <v>500</v>
      </c>
      <c r="W13" s="54">
        <v>3</v>
      </c>
      <c r="X13" s="115">
        <v>1250</v>
      </c>
      <c r="Y13" s="54">
        <v>4</v>
      </c>
      <c r="Z13" s="115">
        <v>0</v>
      </c>
      <c r="AA13" s="96">
        <f>+T13+V13+X13</f>
        <v>3250</v>
      </c>
    </row>
    <row r="14" spans="1:27" ht="192.75" customHeight="1" thickBot="1" x14ac:dyDescent="0.25">
      <c r="A14" s="183" t="s">
        <v>157</v>
      </c>
      <c r="B14" s="184" t="s">
        <v>119</v>
      </c>
      <c r="C14" s="184" t="s">
        <v>141</v>
      </c>
      <c r="D14" s="184" t="s">
        <v>142</v>
      </c>
      <c r="E14" s="172"/>
      <c r="F14" s="172"/>
      <c r="G14" s="172"/>
      <c r="H14" s="172"/>
      <c r="I14" s="56"/>
      <c r="J14" s="56" t="s">
        <v>24</v>
      </c>
      <c r="K14" s="56" t="s">
        <v>24</v>
      </c>
      <c r="L14" s="56" t="s">
        <v>24</v>
      </c>
      <c r="M14" s="56" t="s">
        <v>24</v>
      </c>
      <c r="N14" s="56" t="s">
        <v>24</v>
      </c>
      <c r="O14" s="56" t="s">
        <v>24</v>
      </c>
      <c r="P14" s="172"/>
      <c r="Q14" s="185" t="s">
        <v>89</v>
      </c>
      <c r="R14" s="185" t="s">
        <v>90</v>
      </c>
      <c r="S14" s="172">
        <v>1</v>
      </c>
      <c r="T14" s="187">
        <v>1000</v>
      </c>
      <c r="U14" s="172">
        <v>2</v>
      </c>
      <c r="V14" s="188">
        <v>100000</v>
      </c>
      <c r="W14" s="172">
        <v>3</v>
      </c>
      <c r="X14" s="188">
        <v>10000</v>
      </c>
      <c r="Y14" s="172">
        <v>4</v>
      </c>
      <c r="Z14" s="188">
        <v>0</v>
      </c>
      <c r="AA14" s="186">
        <f>+T14+V14+X14</f>
        <v>111000</v>
      </c>
    </row>
    <row r="15" spans="1:27" ht="35.25" customHeight="1" thickBot="1" x14ac:dyDescent="0.25">
      <c r="S15" s="164">
        <v>1</v>
      </c>
      <c r="T15" s="165">
        <f>T13+T14</f>
        <v>2500</v>
      </c>
      <c r="U15" s="166">
        <v>2</v>
      </c>
      <c r="V15" s="165">
        <f>V13+V14</f>
        <v>100500</v>
      </c>
      <c r="W15" s="166">
        <v>3</v>
      </c>
      <c r="X15" s="165">
        <f>X13+X14</f>
        <v>11250</v>
      </c>
      <c r="Y15" s="166">
        <v>4</v>
      </c>
      <c r="Z15" s="189">
        <f>Z13+Z14</f>
        <v>0</v>
      </c>
      <c r="AA15" s="237">
        <f>AA13+AA14</f>
        <v>114250</v>
      </c>
    </row>
    <row r="27" spans="5:5" x14ac:dyDescent="0.2">
      <c r="E27" t="s">
        <v>29</v>
      </c>
    </row>
  </sheetData>
  <mergeCells count="13">
    <mergeCell ref="D11:D12"/>
    <mergeCell ref="Q11:Q12"/>
    <mergeCell ref="A1:AA1"/>
    <mergeCell ref="A2:AA2"/>
    <mergeCell ref="A3:AA3"/>
    <mergeCell ref="A5:B5"/>
    <mergeCell ref="C10:D10"/>
    <mergeCell ref="R11:R12"/>
    <mergeCell ref="S11:AA11"/>
    <mergeCell ref="E11:P11"/>
    <mergeCell ref="A11:A12"/>
    <mergeCell ref="B11:B12"/>
    <mergeCell ref="C11:C12"/>
  </mergeCells>
  <pageMargins left="0.11811023622047245" right="0.51181102362204722" top="0.74803149606299213" bottom="0.74803149606299213" header="0.31496062992125984" footer="0.31496062992125984"/>
  <pageSetup scale="65" fitToHeight="0" orientation="landscape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-0.249977111117893"/>
    <pageSetUpPr fitToPage="1"/>
  </sheetPr>
  <dimension ref="A1:AA31"/>
  <sheetViews>
    <sheetView topLeftCell="A6" zoomScale="80" zoomScaleNormal="80" zoomScalePageLayoutView="70" workbookViewId="0">
      <selection activeCell="B13" sqref="B13:B16"/>
    </sheetView>
  </sheetViews>
  <sheetFormatPr baseColWidth="10" defaultRowHeight="12.75" x14ac:dyDescent="0.2"/>
  <cols>
    <col min="1" max="1" width="5.85546875" style="9" customWidth="1"/>
    <col min="2" max="2" width="23.28515625" style="7" customWidth="1"/>
    <col min="3" max="3" width="17.42578125" style="8" customWidth="1"/>
    <col min="4" max="4" width="14.85546875" style="8" customWidth="1"/>
    <col min="5" max="16" width="2.5703125" style="8" customWidth="1"/>
    <col min="17" max="17" width="14.28515625" style="9" customWidth="1"/>
    <col min="18" max="18" width="13.85546875" style="8" customWidth="1"/>
    <col min="19" max="19" width="7.42578125" style="9" customWidth="1"/>
    <col min="20" max="20" width="12" style="9" customWidth="1"/>
    <col min="21" max="21" width="9.28515625" style="9" customWidth="1"/>
    <col min="22" max="22" width="12.85546875" style="9" customWidth="1"/>
    <col min="23" max="23" width="8.28515625" style="9" customWidth="1"/>
    <col min="24" max="24" width="12.28515625" style="9" customWidth="1"/>
    <col min="25" max="25" width="8" style="9" customWidth="1"/>
    <col min="26" max="26" width="10.28515625" style="9" customWidth="1"/>
    <col min="27" max="27" width="13.140625" style="9" customWidth="1"/>
  </cols>
  <sheetData>
    <row r="1" spans="1:27" s="2" customFormat="1" ht="18" x14ac:dyDescent="0.25">
      <c r="A1" s="267" t="s">
        <v>18</v>
      </c>
      <c r="B1" s="267"/>
      <c r="C1" s="267"/>
      <c r="D1" s="267"/>
      <c r="E1" s="267"/>
      <c r="F1" s="267"/>
      <c r="G1" s="267"/>
      <c r="H1" s="267"/>
      <c r="I1" s="267"/>
      <c r="J1" s="267"/>
      <c r="K1" s="267"/>
      <c r="L1" s="267"/>
      <c r="M1" s="267"/>
      <c r="N1" s="267"/>
      <c r="O1" s="267"/>
      <c r="P1" s="267"/>
      <c r="Q1" s="267"/>
      <c r="R1" s="267"/>
      <c r="S1" s="267"/>
      <c r="T1" s="267"/>
      <c r="U1" s="267"/>
      <c r="V1" s="267"/>
      <c r="W1" s="267"/>
      <c r="X1" s="267"/>
      <c r="Y1" s="267"/>
      <c r="Z1" s="267"/>
      <c r="AA1" s="267"/>
    </row>
    <row r="2" spans="1:27" s="2" customFormat="1" ht="15.75" x14ac:dyDescent="0.25">
      <c r="A2" s="239" t="s">
        <v>133</v>
      </c>
      <c r="B2" s="238"/>
      <c r="C2" s="238"/>
      <c r="D2" s="238"/>
      <c r="E2" s="238"/>
      <c r="F2" s="238"/>
      <c r="G2" s="238"/>
      <c r="H2" s="238"/>
      <c r="I2" s="238"/>
      <c r="J2" s="238"/>
      <c r="K2" s="238"/>
      <c r="L2" s="238"/>
      <c r="M2" s="238"/>
      <c r="N2" s="238"/>
      <c r="O2" s="238"/>
      <c r="P2" s="238"/>
      <c r="Q2" s="238"/>
      <c r="R2" s="238"/>
      <c r="S2" s="238"/>
      <c r="T2" s="238"/>
      <c r="U2" s="238"/>
      <c r="V2" s="238"/>
      <c r="W2" s="238"/>
      <c r="X2" s="238"/>
      <c r="Y2" s="238"/>
      <c r="Z2" s="238"/>
      <c r="AA2" s="238"/>
    </row>
    <row r="3" spans="1:27" s="2" customFormat="1" ht="15.75" customHeight="1" x14ac:dyDescent="0.25">
      <c r="A3" s="238" t="s">
        <v>23</v>
      </c>
      <c r="B3" s="238"/>
      <c r="C3" s="238"/>
      <c r="D3" s="238"/>
      <c r="E3" s="238"/>
      <c r="F3" s="238"/>
      <c r="G3" s="238"/>
      <c r="H3" s="238"/>
      <c r="I3" s="238"/>
      <c r="J3" s="238"/>
      <c r="K3" s="238"/>
      <c r="L3" s="238"/>
      <c r="M3" s="238"/>
      <c r="N3" s="238"/>
      <c r="O3" s="238"/>
      <c r="P3" s="238"/>
      <c r="Q3" s="238"/>
      <c r="R3" s="238"/>
      <c r="S3" s="238"/>
      <c r="T3" s="238"/>
      <c r="U3" s="238"/>
      <c r="V3" s="238"/>
      <c r="W3" s="238"/>
      <c r="X3" s="238"/>
      <c r="Y3" s="238"/>
      <c r="Z3" s="238"/>
      <c r="AA3" s="238"/>
    </row>
    <row r="4" spans="1:27" s="2" customFormat="1" ht="15.75" customHeight="1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</row>
    <row r="5" spans="1:27" s="2" customFormat="1" ht="12.75" customHeight="1" x14ac:dyDescent="0.25">
      <c r="A5" s="238"/>
      <c r="B5" s="238"/>
      <c r="C5" s="238"/>
      <c r="D5" s="238"/>
      <c r="E5" s="238"/>
      <c r="F5" s="238"/>
      <c r="G5" s="238"/>
      <c r="H5" s="238"/>
      <c r="I5" s="238"/>
      <c r="J5" s="238"/>
      <c r="K5" s="238"/>
      <c r="L5" s="238"/>
      <c r="M5" s="238"/>
      <c r="N5" s="238"/>
      <c r="O5" s="238"/>
      <c r="P5" s="238"/>
      <c r="Q5" s="238"/>
      <c r="R5" s="6"/>
      <c r="S5" s="6"/>
      <c r="T5" s="6"/>
      <c r="U5" s="6"/>
      <c r="V5" s="6"/>
      <c r="W5" s="6"/>
      <c r="X5" s="6"/>
      <c r="Y5" s="6"/>
      <c r="Z5" s="6"/>
      <c r="AA5" s="6"/>
    </row>
    <row r="6" spans="1:27" x14ac:dyDescent="0.2">
      <c r="A6" s="27" t="s">
        <v>51</v>
      </c>
      <c r="B6" s="27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2"/>
      <c r="T6" s="22"/>
      <c r="U6" s="22"/>
      <c r="V6" s="22"/>
      <c r="W6" s="22"/>
      <c r="X6" s="22"/>
      <c r="Y6" s="22"/>
      <c r="Z6" s="22"/>
      <c r="AA6" s="22"/>
    </row>
    <row r="7" spans="1:27" x14ac:dyDescent="0.2">
      <c r="A7" s="27" t="s">
        <v>52</v>
      </c>
      <c r="B7" s="27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2"/>
      <c r="T7" s="22"/>
      <c r="U7" s="22"/>
      <c r="V7" s="22"/>
      <c r="W7" s="22"/>
      <c r="X7" s="22"/>
      <c r="Y7" s="22"/>
      <c r="Z7" s="22"/>
      <c r="AA7" s="22"/>
    </row>
    <row r="8" spans="1:27" x14ac:dyDescent="0.2">
      <c r="A8" s="27" t="s">
        <v>53</v>
      </c>
      <c r="B8" s="27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2"/>
      <c r="T8" s="22"/>
      <c r="U8" s="22"/>
      <c r="V8" s="22"/>
      <c r="W8" s="22"/>
      <c r="X8" s="22"/>
      <c r="Y8" s="22"/>
      <c r="Z8" s="22"/>
      <c r="AA8" s="22"/>
    </row>
    <row r="9" spans="1:27" ht="12.75" customHeight="1" x14ac:dyDescent="0.2">
      <c r="A9" s="27" t="s">
        <v>96</v>
      </c>
      <c r="B9" s="27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</row>
    <row r="10" spans="1:27" ht="25.5" customHeight="1" thickBot="1" x14ac:dyDescent="0.25">
      <c r="A10" s="19"/>
      <c r="B10" s="19"/>
      <c r="C10" s="289"/>
      <c r="D10" s="289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1"/>
      <c r="S10" s="22"/>
      <c r="T10" s="22"/>
      <c r="U10" s="22"/>
      <c r="V10" s="22"/>
      <c r="W10" s="22"/>
      <c r="X10" s="22"/>
      <c r="Y10" s="22"/>
      <c r="Z10" s="22"/>
      <c r="AA10" s="22"/>
    </row>
    <row r="11" spans="1:27" s="4" customFormat="1" ht="12.75" customHeight="1" x14ac:dyDescent="0.2">
      <c r="A11" s="265" t="s">
        <v>14</v>
      </c>
      <c r="B11" s="260" t="s">
        <v>129</v>
      </c>
      <c r="C11" s="285" t="s">
        <v>19</v>
      </c>
      <c r="D11" s="240" t="s">
        <v>0</v>
      </c>
      <c r="E11" s="260" t="s">
        <v>16</v>
      </c>
      <c r="F11" s="260"/>
      <c r="G11" s="260"/>
      <c r="H11" s="260"/>
      <c r="I11" s="260"/>
      <c r="J11" s="260"/>
      <c r="K11" s="260"/>
      <c r="L11" s="260"/>
      <c r="M11" s="260"/>
      <c r="N11" s="260"/>
      <c r="O11" s="260"/>
      <c r="P11" s="260"/>
      <c r="Q11" s="243" t="s">
        <v>10</v>
      </c>
      <c r="R11" s="243" t="s">
        <v>11</v>
      </c>
      <c r="S11" s="262" t="s">
        <v>12</v>
      </c>
      <c r="T11" s="262"/>
      <c r="U11" s="262"/>
      <c r="V11" s="262"/>
      <c r="W11" s="263"/>
      <c r="X11" s="263"/>
      <c r="Y11" s="263"/>
      <c r="Z11" s="263"/>
      <c r="AA11" s="264"/>
    </row>
    <row r="12" spans="1:27" s="10" customFormat="1" ht="13.5" customHeight="1" x14ac:dyDescent="0.2">
      <c r="A12" s="266"/>
      <c r="B12" s="261"/>
      <c r="C12" s="286"/>
      <c r="D12" s="242"/>
      <c r="E12" s="26" t="s">
        <v>1</v>
      </c>
      <c r="F12" s="26" t="s">
        <v>2</v>
      </c>
      <c r="G12" s="26" t="s">
        <v>3</v>
      </c>
      <c r="H12" s="26" t="s">
        <v>4</v>
      </c>
      <c r="I12" s="26" t="s">
        <v>3</v>
      </c>
      <c r="J12" s="26" t="s">
        <v>5</v>
      </c>
      <c r="K12" s="26" t="s">
        <v>5</v>
      </c>
      <c r="L12" s="26" t="s">
        <v>4</v>
      </c>
      <c r="M12" s="26" t="s">
        <v>6</v>
      </c>
      <c r="N12" s="26" t="s">
        <v>7</v>
      </c>
      <c r="O12" s="26" t="s">
        <v>8</v>
      </c>
      <c r="P12" s="26" t="s">
        <v>9</v>
      </c>
      <c r="Q12" s="244"/>
      <c r="R12" s="244"/>
      <c r="S12" s="33" t="s">
        <v>20</v>
      </c>
      <c r="T12" s="33" t="s">
        <v>17</v>
      </c>
      <c r="U12" s="33" t="s">
        <v>20</v>
      </c>
      <c r="V12" s="33" t="s">
        <v>17</v>
      </c>
      <c r="W12" s="61" t="s">
        <v>20</v>
      </c>
      <c r="X12" s="61" t="s">
        <v>17</v>
      </c>
      <c r="Y12" s="61" t="s">
        <v>20</v>
      </c>
      <c r="Z12" s="61" t="s">
        <v>17</v>
      </c>
      <c r="AA12" s="29" t="s">
        <v>13</v>
      </c>
    </row>
    <row r="13" spans="1:27" ht="102" x14ac:dyDescent="0.2">
      <c r="A13" s="290" t="s">
        <v>57</v>
      </c>
      <c r="B13" s="274" t="s">
        <v>97</v>
      </c>
      <c r="C13" s="274" t="s">
        <v>134</v>
      </c>
      <c r="D13" s="75" t="s">
        <v>165</v>
      </c>
      <c r="E13" s="12"/>
      <c r="F13" s="78" t="s">
        <v>24</v>
      </c>
      <c r="G13" s="12"/>
      <c r="H13" s="12"/>
      <c r="I13" s="78"/>
      <c r="J13" s="78" t="s">
        <v>24</v>
      </c>
      <c r="K13" s="78"/>
      <c r="L13" s="12"/>
      <c r="M13" s="12"/>
      <c r="N13" s="12"/>
      <c r="O13" s="78" t="s">
        <v>24</v>
      </c>
      <c r="P13" s="12"/>
      <c r="Q13" s="78" t="s">
        <v>168</v>
      </c>
      <c r="R13" s="71" t="s">
        <v>169</v>
      </c>
      <c r="S13" s="11">
        <v>1</v>
      </c>
      <c r="T13" s="48">
        <v>900</v>
      </c>
      <c r="U13" s="11">
        <v>2</v>
      </c>
      <c r="V13" s="48">
        <v>300</v>
      </c>
      <c r="W13" s="11">
        <v>3</v>
      </c>
      <c r="X13" s="48">
        <v>0</v>
      </c>
      <c r="Y13" s="11">
        <v>4</v>
      </c>
      <c r="Z13" s="48">
        <v>0</v>
      </c>
      <c r="AA13" s="48">
        <v>1200</v>
      </c>
    </row>
    <row r="14" spans="1:27" ht="96" customHeight="1" x14ac:dyDescent="0.2">
      <c r="A14" s="290"/>
      <c r="B14" s="291"/>
      <c r="C14" s="291"/>
      <c r="D14" s="75" t="s">
        <v>166</v>
      </c>
      <c r="E14" s="12"/>
      <c r="F14" s="78" t="s">
        <v>108</v>
      </c>
      <c r="G14" s="78" t="s">
        <v>108</v>
      </c>
      <c r="H14" s="12"/>
      <c r="I14" s="12"/>
      <c r="J14" s="12"/>
      <c r="K14" s="12"/>
      <c r="L14" s="12"/>
      <c r="M14" s="12"/>
      <c r="N14" s="12"/>
      <c r="O14" s="12"/>
      <c r="P14" s="12"/>
      <c r="Q14" s="78" t="s">
        <v>167</v>
      </c>
      <c r="R14" s="71" t="s">
        <v>170</v>
      </c>
      <c r="S14" s="78">
        <v>1</v>
      </c>
      <c r="T14" s="48">
        <v>300</v>
      </c>
      <c r="U14" s="11">
        <v>2</v>
      </c>
      <c r="V14" s="48">
        <v>300</v>
      </c>
      <c r="W14" s="11">
        <v>3</v>
      </c>
      <c r="X14" s="48">
        <v>0</v>
      </c>
      <c r="Y14" s="11">
        <v>4</v>
      </c>
      <c r="Z14" s="48">
        <v>0</v>
      </c>
      <c r="AA14" s="48">
        <v>600</v>
      </c>
    </row>
    <row r="15" spans="1:27" ht="191.25" x14ac:dyDescent="0.2">
      <c r="A15" s="290"/>
      <c r="B15" s="291"/>
      <c r="C15" s="291"/>
      <c r="D15" s="78" t="s">
        <v>98</v>
      </c>
      <c r="E15" s="54"/>
      <c r="F15" s="54" t="s">
        <v>24</v>
      </c>
      <c r="G15" s="54" t="s">
        <v>24</v>
      </c>
      <c r="H15" s="54" t="s">
        <v>24</v>
      </c>
      <c r="I15" s="41"/>
      <c r="J15" s="41"/>
      <c r="K15" s="41"/>
      <c r="L15" s="41"/>
      <c r="M15" s="41"/>
      <c r="N15" s="95" t="s">
        <v>24</v>
      </c>
      <c r="O15" s="54" t="s">
        <v>24</v>
      </c>
      <c r="P15" s="54" t="s">
        <v>24</v>
      </c>
      <c r="Q15" s="72" t="s">
        <v>135</v>
      </c>
      <c r="R15" s="71" t="s">
        <v>136</v>
      </c>
      <c r="S15" s="78">
        <v>1</v>
      </c>
      <c r="T15" s="90">
        <v>500</v>
      </c>
      <c r="U15" s="11">
        <v>2</v>
      </c>
      <c r="V15" s="90">
        <v>700</v>
      </c>
      <c r="W15" s="11">
        <v>3</v>
      </c>
      <c r="X15" s="90">
        <v>0</v>
      </c>
      <c r="Y15" s="11">
        <v>4</v>
      </c>
      <c r="Z15" s="90">
        <v>0</v>
      </c>
      <c r="AA15" s="91">
        <f>+T15+V15</f>
        <v>1200</v>
      </c>
    </row>
    <row r="16" spans="1:27" ht="63.75" x14ac:dyDescent="0.2">
      <c r="A16" s="290"/>
      <c r="B16" s="292"/>
      <c r="C16" s="292"/>
      <c r="D16" s="99" t="s">
        <v>125</v>
      </c>
      <c r="E16" s="54"/>
      <c r="F16" s="54"/>
      <c r="G16" s="54"/>
      <c r="H16" s="54"/>
      <c r="I16" s="54"/>
      <c r="J16" s="41" t="s">
        <v>24</v>
      </c>
      <c r="K16" s="41" t="s">
        <v>24</v>
      </c>
      <c r="L16" s="41" t="s">
        <v>24</v>
      </c>
      <c r="M16" s="41"/>
      <c r="N16" s="54"/>
      <c r="O16" s="54"/>
      <c r="P16" s="54"/>
      <c r="Q16" s="78" t="s">
        <v>137</v>
      </c>
      <c r="R16" s="75" t="s">
        <v>100</v>
      </c>
      <c r="S16" s="12">
        <v>1</v>
      </c>
      <c r="T16" s="100">
        <v>1200</v>
      </c>
      <c r="U16" s="11">
        <v>2</v>
      </c>
      <c r="V16" s="90">
        <v>500</v>
      </c>
      <c r="W16" s="92">
        <v>3</v>
      </c>
      <c r="X16" s="90">
        <v>500</v>
      </c>
      <c r="Y16" s="11">
        <v>4</v>
      </c>
      <c r="Z16" s="90">
        <v>0</v>
      </c>
      <c r="AA16" s="91">
        <f>T16+V16+X16</f>
        <v>2200</v>
      </c>
    </row>
    <row r="17" spans="1:27" ht="21.75" customHeight="1" x14ac:dyDescent="0.2">
      <c r="A17" s="15"/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08">
        <v>1</v>
      </c>
      <c r="T17" s="84">
        <f>T13+T14+T15+T16</f>
        <v>2900</v>
      </c>
      <c r="U17" s="132">
        <v>2</v>
      </c>
      <c r="V17" s="84">
        <f>V13+V14+V15+V16</f>
        <v>1800</v>
      </c>
      <c r="W17" s="132">
        <v>3</v>
      </c>
      <c r="X17" s="84">
        <f>X13+X14+X15+X16</f>
        <v>500</v>
      </c>
      <c r="Y17" s="132">
        <v>4</v>
      </c>
      <c r="Z17" s="13">
        <f>Z13+Z14+Z15+Z16</f>
        <v>0</v>
      </c>
      <c r="AA17" s="84">
        <f>+AA13+AA14+AA15+AA16</f>
        <v>5200</v>
      </c>
    </row>
    <row r="20" spans="1:27" x14ac:dyDescent="0.2">
      <c r="A20" s="27" t="s">
        <v>51</v>
      </c>
      <c r="B20" s="27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2"/>
      <c r="T20" s="22"/>
      <c r="U20" s="22"/>
      <c r="V20" s="22"/>
      <c r="W20" s="22"/>
      <c r="X20" s="22"/>
      <c r="Y20" s="22"/>
      <c r="Z20" s="22"/>
      <c r="AA20" s="22"/>
    </row>
    <row r="21" spans="1:27" x14ac:dyDescent="0.2">
      <c r="A21" s="27" t="s">
        <v>85</v>
      </c>
      <c r="B21" s="27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2"/>
      <c r="T21" s="22"/>
      <c r="U21" s="22"/>
      <c r="V21" s="22"/>
      <c r="W21" s="22"/>
      <c r="X21" s="22"/>
      <c r="Y21" s="22"/>
      <c r="Z21" s="22"/>
      <c r="AA21" s="22"/>
    </row>
    <row r="22" spans="1:27" x14ac:dyDescent="0.2">
      <c r="A22" s="27" t="s">
        <v>86</v>
      </c>
      <c r="B22" s="27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2"/>
      <c r="T22" s="22"/>
      <c r="U22" s="22"/>
      <c r="V22" s="22"/>
      <c r="W22" s="22"/>
      <c r="X22" s="22"/>
      <c r="Y22" s="22"/>
      <c r="Z22" s="22"/>
      <c r="AA22" s="22"/>
    </row>
    <row r="23" spans="1:27" x14ac:dyDescent="0.2">
      <c r="A23" s="27" t="s">
        <v>99</v>
      </c>
      <c r="B23" s="27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</row>
    <row r="24" spans="1:27" x14ac:dyDescent="0.2">
      <c r="A24" s="19"/>
      <c r="B24" s="19"/>
      <c r="C24" s="289"/>
      <c r="D24" s="289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1"/>
      <c r="S24" s="22"/>
      <c r="T24" s="22"/>
      <c r="U24" s="22"/>
      <c r="V24" s="22"/>
      <c r="W24" s="22"/>
      <c r="X24" s="22"/>
      <c r="Y24" s="22"/>
      <c r="Z24" s="22"/>
      <c r="AA24" s="22"/>
    </row>
    <row r="25" spans="1:27" x14ac:dyDescent="0.2">
      <c r="A25" s="242" t="s">
        <v>14</v>
      </c>
      <c r="B25" s="261" t="s">
        <v>129</v>
      </c>
      <c r="C25" s="261" t="s">
        <v>19</v>
      </c>
      <c r="D25" s="242" t="s">
        <v>0</v>
      </c>
      <c r="E25" s="261" t="s">
        <v>16</v>
      </c>
      <c r="F25" s="261"/>
      <c r="G25" s="261"/>
      <c r="H25" s="261"/>
      <c r="I25" s="261"/>
      <c r="J25" s="261"/>
      <c r="K25" s="261"/>
      <c r="L25" s="261"/>
      <c r="M25" s="261"/>
      <c r="N25" s="261"/>
      <c r="O25" s="261"/>
      <c r="P25" s="261"/>
      <c r="Q25" s="244" t="s">
        <v>10</v>
      </c>
      <c r="R25" s="244" t="s">
        <v>11</v>
      </c>
      <c r="S25" s="293" t="s">
        <v>12</v>
      </c>
      <c r="T25" s="293"/>
      <c r="U25" s="293"/>
      <c r="V25" s="293"/>
      <c r="W25" s="293"/>
      <c r="X25" s="293"/>
      <c r="Y25" s="293"/>
      <c r="Z25" s="293"/>
      <c r="AA25" s="293"/>
    </row>
    <row r="26" spans="1:27" x14ac:dyDescent="0.2">
      <c r="A26" s="242"/>
      <c r="B26" s="261"/>
      <c r="C26" s="261"/>
      <c r="D26" s="242"/>
      <c r="E26" s="26" t="s">
        <v>1</v>
      </c>
      <c r="F26" s="26" t="s">
        <v>2</v>
      </c>
      <c r="G26" s="26" t="s">
        <v>3</v>
      </c>
      <c r="H26" s="26" t="s">
        <v>4</v>
      </c>
      <c r="I26" s="26" t="s">
        <v>3</v>
      </c>
      <c r="J26" s="26" t="s">
        <v>5</v>
      </c>
      <c r="K26" s="26" t="s">
        <v>5</v>
      </c>
      <c r="L26" s="26" t="s">
        <v>4</v>
      </c>
      <c r="M26" s="26" t="s">
        <v>6</v>
      </c>
      <c r="N26" s="26" t="s">
        <v>7</v>
      </c>
      <c r="O26" s="26" t="s">
        <v>8</v>
      </c>
      <c r="P26" s="26" t="s">
        <v>9</v>
      </c>
      <c r="Q26" s="244"/>
      <c r="R26" s="244"/>
      <c r="S26" s="103" t="s">
        <v>20</v>
      </c>
      <c r="T26" s="103" t="s">
        <v>17</v>
      </c>
      <c r="U26" s="103" t="s">
        <v>20</v>
      </c>
      <c r="V26" s="103" t="s">
        <v>17</v>
      </c>
      <c r="W26" s="103" t="s">
        <v>20</v>
      </c>
      <c r="X26" s="103" t="s">
        <v>17</v>
      </c>
      <c r="Y26" s="103" t="s">
        <v>20</v>
      </c>
      <c r="Z26" s="103" t="s">
        <v>17</v>
      </c>
      <c r="AA26" s="103" t="s">
        <v>13</v>
      </c>
    </row>
    <row r="27" spans="1:27" ht="77.25" customHeight="1" x14ac:dyDescent="0.2">
      <c r="A27" s="46" t="s">
        <v>150</v>
      </c>
      <c r="B27" s="108" t="s">
        <v>117</v>
      </c>
      <c r="C27" s="108" t="s">
        <v>54</v>
      </c>
      <c r="D27" s="108" t="s">
        <v>138</v>
      </c>
      <c r="E27" s="41"/>
      <c r="F27" s="43" t="s">
        <v>108</v>
      </c>
      <c r="G27" s="43" t="s">
        <v>108</v>
      </c>
      <c r="H27" s="43"/>
      <c r="I27" s="43"/>
      <c r="J27" s="43"/>
      <c r="K27" s="43"/>
      <c r="L27" s="43"/>
      <c r="M27" s="43"/>
      <c r="N27" s="43"/>
      <c r="O27" s="43" t="s">
        <v>108</v>
      </c>
      <c r="P27" s="43"/>
      <c r="Q27" s="43" t="s">
        <v>139</v>
      </c>
      <c r="R27" s="43" t="s">
        <v>140</v>
      </c>
      <c r="S27" s="134">
        <v>1</v>
      </c>
      <c r="T27" s="135">
        <v>1000</v>
      </c>
      <c r="U27" s="134">
        <v>2</v>
      </c>
      <c r="V27" s="135">
        <v>1000</v>
      </c>
      <c r="W27" s="134">
        <v>3</v>
      </c>
      <c r="X27" s="135">
        <v>0</v>
      </c>
      <c r="Y27" s="134">
        <v>4</v>
      </c>
      <c r="Z27" s="135">
        <v>0</v>
      </c>
      <c r="AA27" s="135">
        <f>SUM(V27,T27)</f>
        <v>2000</v>
      </c>
    </row>
    <row r="28" spans="1:27" ht="60" customHeight="1" x14ac:dyDescent="0.2">
      <c r="A28" s="290" t="s">
        <v>58</v>
      </c>
      <c r="B28" s="290" t="s">
        <v>149</v>
      </c>
      <c r="C28" s="108" t="s">
        <v>21</v>
      </c>
      <c r="D28" s="108" t="s">
        <v>62</v>
      </c>
      <c r="E28" s="41"/>
      <c r="F28" s="43"/>
      <c r="G28" s="43" t="s">
        <v>24</v>
      </c>
      <c r="H28" s="43" t="s">
        <v>24</v>
      </c>
      <c r="I28" s="43" t="s">
        <v>24</v>
      </c>
      <c r="J28" s="43" t="s">
        <v>24</v>
      </c>
      <c r="K28" s="43"/>
      <c r="L28" s="43"/>
      <c r="M28" s="43"/>
      <c r="N28" s="43"/>
      <c r="O28" s="43"/>
      <c r="P28" s="43"/>
      <c r="Q28" s="43" t="s">
        <v>122</v>
      </c>
      <c r="R28" s="43" t="s">
        <v>95</v>
      </c>
      <c r="S28" s="108">
        <v>1</v>
      </c>
      <c r="T28" s="48">
        <v>0</v>
      </c>
      <c r="U28" s="108">
        <v>2</v>
      </c>
      <c r="V28" s="48">
        <v>500</v>
      </c>
      <c r="W28" s="108">
        <v>3</v>
      </c>
      <c r="X28" s="48">
        <v>60000</v>
      </c>
      <c r="Y28" s="108">
        <v>5</v>
      </c>
      <c r="Z28" s="48">
        <v>0</v>
      </c>
      <c r="AA28" s="48">
        <f>SUM(V28,T28,X28,Z28)</f>
        <v>60500</v>
      </c>
    </row>
    <row r="29" spans="1:27" ht="87.75" customHeight="1" x14ac:dyDescent="0.2">
      <c r="A29" s="290"/>
      <c r="B29" s="290"/>
      <c r="C29" s="108" t="s">
        <v>21</v>
      </c>
      <c r="D29" s="108" t="s">
        <v>130</v>
      </c>
      <c r="E29" s="54"/>
      <c r="F29" s="54"/>
      <c r="G29" s="108"/>
      <c r="H29" s="108"/>
      <c r="I29" s="108"/>
      <c r="J29" s="108" t="s">
        <v>24</v>
      </c>
      <c r="K29" s="41" t="s">
        <v>24</v>
      </c>
      <c r="L29" s="41" t="s">
        <v>24</v>
      </c>
      <c r="M29" s="108" t="s">
        <v>24</v>
      </c>
      <c r="N29" s="108" t="s">
        <v>24</v>
      </c>
      <c r="O29" s="108" t="s">
        <v>24</v>
      </c>
      <c r="P29" s="41" t="s">
        <v>24</v>
      </c>
      <c r="Q29" s="43" t="s">
        <v>131</v>
      </c>
      <c r="R29" s="43" t="s">
        <v>78</v>
      </c>
      <c r="S29" s="108">
        <v>1</v>
      </c>
      <c r="T29" s="49">
        <v>1000</v>
      </c>
      <c r="U29" s="108">
        <v>2</v>
      </c>
      <c r="V29" s="49">
        <v>1500</v>
      </c>
      <c r="W29" s="86">
        <v>3</v>
      </c>
      <c r="X29" s="49">
        <v>0</v>
      </c>
      <c r="Y29" s="86">
        <v>4</v>
      </c>
      <c r="Z29" s="49">
        <v>0</v>
      </c>
      <c r="AA29" s="48">
        <f>+T29+V29</f>
        <v>2500</v>
      </c>
    </row>
    <row r="30" spans="1:27" ht="27" customHeight="1" thickBot="1" x14ac:dyDescent="0.25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 s="136">
        <v>1</v>
      </c>
      <c r="T30" s="137">
        <f>T27+T28+T29</f>
        <v>2000</v>
      </c>
      <c r="U30" s="136">
        <v>2</v>
      </c>
      <c r="V30" s="137">
        <f>V27+V28+V29</f>
        <v>3000</v>
      </c>
      <c r="W30" s="136">
        <v>3</v>
      </c>
      <c r="X30" s="137">
        <f>X27+X28+X29</f>
        <v>60000</v>
      </c>
      <c r="Y30" s="136">
        <v>4</v>
      </c>
      <c r="Z30" s="137">
        <f>Z27+Z28+Z29</f>
        <v>0</v>
      </c>
      <c r="AA30" s="138">
        <f>AA27+AA28+AA29</f>
        <v>65000</v>
      </c>
    </row>
    <row r="31" spans="1:27" ht="37.5" customHeight="1" thickBot="1" x14ac:dyDescent="0.25">
      <c r="S31" s="139">
        <v>1</v>
      </c>
      <c r="T31" s="141">
        <f>T17+T30</f>
        <v>4900</v>
      </c>
      <c r="U31" s="139">
        <v>2</v>
      </c>
      <c r="V31" s="141">
        <f>V17+V30</f>
        <v>4800</v>
      </c>
      <c r="W31" s="139">
        <v>3</v>
      </c>
      <c r="X31" s="141">
        <f>X17+X30</f>
        <v>60500</v>
      </c>
      <c r="Y31" s="140">
        <v>4</v>
      </c>
      <c r="Z31" s="141">
        <f>Z17+Z30</f>
        <v>0</v>
      </c>
      <c r="AA31" s="142">
        <f>T31+V31+X31+Z31</f>
        <v>70200</v>
      </c>
    </row>
  </sheetData>
  <mergeCells count="28">
    <mergeCell ref="R25:R26"/>
    <mergeCell ref="S25:AA25"/>
    <mergeCell ref="S11:AA11"/>
    <mergeCell ref="Q11:Q12"/>
    <mergeCell ref="E11:P11"/>
    <mergeCell ref="R11:R12"/>
    <mergeCell ref="A13:A16"/>
    <mergeCell ref="B13:B16"/>
    <mergeCell ref="C13:C16"/>
    <mergeCell ref="E25:P25"/>
    <mergeCell ref="Q25:Q26"/>
    <mergeCell ref="C10:D10"/>
    <mergeCell ref="A11:A12"/>
    <mergeCell ref="C11:C12"/>
    <mergeCell ref="B11:B12"/>
    <mergeCell ref="D11:D12"/>
    <mergeCell ref="A1:AA1"/>
    <mergeCell ref="A2:AA2"/>
    <mergeCell ref="A3:AA3"/>
    <mergeCell ref="A5:B5"/>
    <mergeCell ref="C5:Q5"/>
    <mergeCell ref="A28:A29"/>
    <mergeCell ref="B28:B29"/>
    <mergeCell ref="C24:D24"/>
    <mergeCell ref="A25:A26"/>
    <mergeCell ref="B25:B26"/>
    <mergeCell ref="C25:C26"/>
    <mergeCell ref="D25:D26"/>
  </mergeCells>
  <phoneticPr fontId="0" type="noConversion"/>
  <printOptions horizontalCentered="1" verticalCentered="1"/>
  <pageMargins left="0.51181102362204722" right="0.51181102362204722" top="0.51181102362204722" bottom="0.51181102362204722" header="0.31496062992125984" footer="0.31496062992125984"/>
  <pageSetup scale="59" fitToHeight="0" orientation="landscape" horizontalDpi="300" verticalDpi="300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AA27"/>
  <sheetViews>
    <sheetView view="pageLayout" topLeftCell="P6" zoomScaleNormal="70" workbookViewId="0">
      <selection activeCell="AA27" sqref="AA27"/>
    </sheetView>
  </sheetViews>
  <sheetFormatPr baseColWidth="10" defaultRowHeight="12.75" x14ac:dyDescent="0.2"/>
  <cols>
    <col min="2" max="2" width="24.42578125" bestFit="1" customWidth="1"/>
    <col min="3" max="3" width="19.42578125" customWidth="1"/>
    <col min="4" max="4" width="15.28515625" customWidth="1"/>
    <col min="5" max="6" width="2.140625" bestFit="1" customWidth="1"/>
    <col min="7" max="7" width="2.5703125" bestFit="1" customWidth="1"/>
    <col min="8" max="8" width="2.28515625" bestFit="1" customWidth="1"/>
    <col min="9" max="9" width="2.5703125" bestFit="1" customWidth="1"/>
    <col min="10" max="11" width="2" bestFit="1" customWidth="1"/>
    <col min="12" max="13" width="2.28515625" bestFit="1" customWidth="1"/>
    <col min="14" max="14" width="2.42578125" bestFit="1" customWidth="1"/>
    <col min="15" max="16" width="2.28515625" bestFit="1" customWidth="1"/>
    <col min="19" max="19" width="9.140625" customWidth="1"/>
    <col min="20" max="20" width="12.42578125" customWidth="1"/>
    <col min="21" max="21" width="10" customWidth="1"/>
    <col min="22" max="22" width="13" customWidth="1"/>
    <col min="23" max="23" width="10.5703125" customWidth="1"/>
    <col min="24" max="24" width="12.7109375" customWidth="1"/>
    <col min="25" max="25" width="8.42578125" customWidth="1"/>
    <col min="27" max="27" width="16.7109375" customWidth="1"/>
  </cols>
  <sheetData>
    <row r="1" spans="1:27" ht="18" x14ac:dyDescent="0.2">
      <c r="A1" s="267" t="s">
        <v>18</v>
      </c>
      <c r="B1" s="267"/>
      <c r="C1" s="267"/>
      <c r="D1" s="267"/>
      <c r="E1" s="267"/>
      <c r="F1" s="267"/>
      <c r="G1" s="267"/>
      <c r="H1" s="267"/>
      <c r="I1" s="267"/>
      <c r="J1" s="267"/>
      <c r="K1" s="267"/>
      <c r="L1" s="267"/>
      <c r="M1" s="267"/>
      <c r="N1" s="267"/>
      <c r="O1" s="267"/>
      <c r="P1" s="267"/>
      <c r="Q1" s="267"/>
      <c r="R1" s="267"/>
      <c r="S1" s="267"/>
      <c r="T1" s="267"/>
      <c r="U1" s="267"/>
      <c r="V1" s="267"/>
      <c r="W1" s="267"/>
      <c r="X1" s="267"/>
      <c r="Y1" s="267"/>
      <c r="Z1" s="267"/>
      <c r="AA1" s="267"/>
    </row>
    <row r="2" spans="1:27" ht="15.75" x14ac:dyDescent="0.2">
      <c r="A2" s="239" t="s">
        <v>133</v>
      </c>
      <c r="B2" s="238"/>
      <c r="C2" s="238"/>
      <c r="D2" s="238"/>
      <c r="E2" s="238"/>
      <c r="F2" s="238"/>
      <c r="G2" s="238"/>
      <c r="H2" s="238"/>
      <c r="I2" s="238"/>
      <c r="J2" s="238"/>
      <c r="K2" s="238"/>
      <c r="L2" s="238"/>
      <c r="M2" s="238"/>
      <c r="N2" s="238"/>
      <c r="O2" s="238"/>
      <c r="P2" s="238"/>
      <c r="Q2" s="238"/>
      <c r="R2" s="238"/>
      <c r="S2" s="238"/>
      <c r="T2" s="238"/>
      <c r="U2" s="238"/>
      <c r="V2" s="238"/>
      <c r="W2" s="238"/>
      <c r="X2" s="238"/>
      <c r="Y2" s="238"/>
      <c r="Z2" s="238"/>
      <c r="AA2" s="238"/>
    </row>
    <row r="3" spans="1:27" ht="15.75" x14ac:dyDescent="0.2">
      <c r="A3" s="239" t="s">
        <v>23</v>
      </c>
      <c r="B3" s="238"/>
      <c r="C3" s="238"/>
      <c r="D3" s="238"/>
      <c r="E3" s="238"/>
      <c r="F3" s="238"/>
      <c r="G3" s="238"/>
      <c r="H3" s="238"/>
      <c r="I3" s="238"/>
      <c r="J3" s="238"/>
      <c r="K3" s="238"/>
      <c r="L3" s="238"/>
      <c r="M3" s="238"/>
      <c r="N3" s="238"/>
      <c r="O3" s="238"/>
      <c r="P3" s="238"/>
      <c r="Q3" s="238"/>
      <c r="R3" s="238"/>
      <c r="S3" s="238"/>
      <c r="T3" s="238"/>
      <c r="U3" s="238"/>
      <c r="V3" s="238"/>
      <c r="W3" s="238"/>
      <c r="X3" s="238"/>
      <c r="Y3" s="238"/>
      <c r="Z3" s="238"/>
      <c r="AA3" s="238"/>
    </row>
    <row r="4" spans="1:27" ht="15.75" x14ac:dyDescent="0.2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</row>
    <row r="5" spans="1:27" ht="15.75" x14ac:dyDescent="0.2">
      <c r="A5" s="238"/>
      <c r="B5" s="238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230"/>
      <c r="S5" s="230"/>
      <c r="T5" s="230"/>
      <c r="U5" s="230"/>
      <c r="V5" s="230"/>
      <c r="W5" s="230"/>
      <c r="X5" s="230"/>
      <c r="Y5" s="230"/>
      <c r="Z5" s="230"/>
      <c r="AA5" s="230"/>
    </row>
    <row r="6" spans="1:27" x14ac:dyDescent="0.2">
      <c r="A6" s="27" t="s">
        <v>51</v>
      </c>
      <c r="B6" s="27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2"/>
      <c r="T6" s="22"/>
      <c r="U6" s="22"/>
      <c r="V6" s="22"/>
      <c r="W6" s="22"/>
      <c r="X6" s="22"/>
      <c r="Y6" s="22"/>
      <c r="Z6" s="22"/>
      <c r="AA6" s="22"/>
    </row>
    <row r="7" spans="1:27" x14ac:dyDescent="0.2">
      <c r="A7" s="27" t="s">
        <v>171</v>
      </c>
      <c r="B7" s="27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2"/>
      <c r="T7" s="22"/>
      <c r="U7" s="22"/>
      <c r="V7" s="22"/>
      <c r="W7" s="22"/>
      <c r="X7" s="22"/>
      <c r="Y7" s="22"/>
      <c r="Z7" s="22"/>
      <c r="AA7" s="22"/>
    </row>
    <row r="8" spans="1:27" x14ac:dyDescent="0.2">
      <c r="A8" s="27" t="s">
        <v>172</v>
      </c>
      <c r="B8" s="27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2"/>
      <c r="T8" s="22"/>
      <c r="U8" s="22"/>
      <c r="V8" s="22"/>
      <c r="W8" s="22"/>
      <c r="X8" s="22"/>
      <c r="Y8" s="22"/>
      <c r="Z8" s="22"/>
      <c r="AA8" s="22"/>
    </row>
    <row r="9" spans="1:27" x14ac:dyDescent="0.2">
      <c r="A9" s="27" t="s">
        <v>175</v>
      </c>
      <c r="B9" s="27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</row>
    <row r="10" spans="1:27" ht="13.5" thickBot="1" x14ac:dyDescent="0.25">
      <c r="A10" s="19"/>
      <c r="B10" s="19"/>
      <c r="C10" s="289"/>
      <c r="D10" s="289"/>
      <c r="E10" s="231"/>
      <c r="F10" s="231"/>
      <c r="G10" s="231"/>
      <c r="H10" s="231"/>
      <c r="I10" s="231"/>
      <c r="J10" s="231"/>
      <c r="K10" s="231"/>
      <c r="L10" s="231"/>
      <c r="M10" s="231"/>
      <c r="N10" s="231"/>
      <c r="O10" s="231"/>
      <c r="P10" s="231"/>
      <c r="Q10" s="231"/>
      <c r="R10" s="21"/>
      <c r="S10" s="22"/>
      <c r="T10" s="22"/>
      <c r="U10" s="22"/>
      <c r="V10" s="22"/>
      <c r="W10" s="22"/>
      <c r="X10" s="22"/>
      <c r="Y10" s="22"/>
      <c r="Z10" s="22"/>
      <c r="AA10" s="22"/>
    </row>
    <row r="11" spans="1:27" x14ac:dyDescent="0.2">
      <c r="A11" s="265" t="s">
        <v>14</v>
      </c>
      <c r="B11" s="260" t="s">
        <v>129</v>
      </c>
      <c r="C11" s="285" t="s">
        <v>19</v>
      </c>
      <c r="D11" s="240" t="s">
        <v>0</v>
      </c>
      <c r="E11" s="260" t="s">
        <v>16</v>
      </c>
      <c r="F11" s="260"/>
      <c r="G11" s="260"/>
      <c r="H11" s="260"/>
      <c r="I11" s="260"/>
      <c r="J11" s="260"/>
      <c r="K11" s="260"/>
      <c r="L11" s="260"/>
      <c r="M11" s="260"/>
      <c r="N11" s="260"/>
      <c r="O11" s="260"/>
      <c r="P11" s="260"/>
      <c r="Q11" s="243" t="s">
        <v>10</v>
      </c>
      <c r="R11" s="243" t="s">
        <v>11</v>
      </c>
      <c r="S11" s="262" t="s">
        <v>12</v>
      </c>
      <c r="T11" s="262"/>
      <c r="U11" s="262"/>
      <c r="V11" s="262"/>
      <c r="W11" s="263"/>
      <c r="X11" s="263"/>
      <c r="Y11" s="263"/>
      <c r="Z11" s="263"/>
      <c r="AA11" s="264"/>
    </row>
    <row r="12" spans="1:27" ht="13.5" thickBot="1" x14ac:dyDescent="0.25">
      <c r="A12" s="266"/>
      <c r="B12" s="261"/>
      <c r="C12" s="286"/>
      <c r="D12" s="242"/>
      <c r="E12" s="26" t="s">
        <v>1</v>
      </c>
      <c r="F12" s="26" t="s">
        <v>2</v>
      </c>
      <c r="G12" s="26" t="s">
        <v>3</v>
      </c>
      <c r="H12" s="26" t="s">
        <v>4</v>
      </c>
      <c r="I12" s="26" t="s">
        <v>3</v>
      </c>
      <c r="J12" s="26" t="s">
        <v>5</v>
      </c>
      <c r="K12" s="26" t="s">
        <v>5</v>
      </c>
      <c r="L12" s="26" t="s">
        <v>4</v>
      </c>
      <c r="M12" s="26" t="s">
        <v>6</v>
      </c>
      <c r="N12" s="26" t="s">
        <v>7</v>
      </c>
      <c r="O12" s="26" t="s">
        <v>8</v>
      </c>
      <c r="P12" s="26" t="s">
        <v>9</v>
      </c>
      <c r="Q12" s="244"/>
      <c r="R12" s="244"/>
      <c r="S12" s="232" t="s">
        <v>20</v>
      </c>
      <c r="T12" s="232" t="s">
        <v>17</v>
      </c>
      <c r="U12" s="232" t="s">
        <v>20</v>
      </c>
      <c r="V12" s="232" t="s">
        <v>17</v>
      </c>
      <c r="W12" s="61" t="s">
        <v>20</v>
      </c>
      <c r="X12" s="61" t="s">
        <v>17</v>
      </c>
      <c r="Y12" s="61" t="s">
        <v>20</v>
      </c>
      <c r="Z12" s="61" t="s">
        <v>17</v>
      </c>
      <c r="AA12" s="29" t="s">
        <v>13</v>
      </c>
    </row>
    <row r="13" spans="1:27" ht="108.75" customHeight="1" x14ac:dyDescent="0.2">
      <c r="A13" s="182" t="s">
        <v>173</v>
      </c>
      <c r="B13" s="78" t="s">
        <v>184</v>
      </c>
      <c r="C13" s="95" t="s">
        <v>102</v>
      </c>
      <c r="D13" s="78" t="s">
        <v>178</v>
      </c>
      <c r="E13" s="95" t="s">
        <v>108</v>
      </c>
      <c r="F13" s="95"/>
      <c r="G13" s="95" t="s">
        <v>108</v>
      </c>
      <c r="H13" s="95" t="s">
        <v>108</v>
      </c>
      <c r="I13" s="41"/>
      <c r="J13" s="95" t="s">
        <v>108</v>
      </c>
      <c r="K13" s="95" t="s">
        <v>108</v>
      </c>
      <c r="L13" s="54"/>
      <c r="M13" s="95" t="s">
        <v>108</v>
      </c>
      <c r="N13" s="95" t="s">
        <v>108</v>
      </c>
      <c r="O13" s="54"/>
      <c r="P13" s="95" t="s">
        <v>108</v>
      </c>
      <c r="Q13" s="78" t="s">
        <v>176</v>
      </c>
      <c r="R13" s="78" t="s">
        <v>177</v>
      </c>
      <c r="S13" s="54">
        <v>1</v>
      </c>
      <c r="T13" s="115">
        <v>0</v>
      </c>
      <c r="U13" s="54">
        <v>2</v>
      </c>
      <c r="V13" s="115">
        <v>6000</v>
      </c>
      <c r="W13" s="54">
        <v>3</v>
      </c>
      <c r="X13" s="115">
        <v>0</v>
      </c>
      <c r="Y13" s="54">
        <v>4</v>
      </c>
      <c r="Z13" s="115">
        <v>0</v>
      </c>
      <c r="AA13" s="96">
        <f>+T13+V13+X13</f>
        <v>6000</v>
      </c>
    </row>
    <row r="14" spans="1:27" ht="192.75" customHeight="1" thickBot="1" x14ac:dyDescent="0.25">
      <c r="A14" s="183" t="s">
        <v>174</v>
      </c>
      <c r="B14" s="184" t="s">
        <v>183</v>
      </c>
      <c r="C14" s="184" t="s">
        <v>182</v>
      </c>
      <c r="D14" s="184" t="s">
        <v>181</v>
      </c>
      <c r="E14" s="172"/>
      <c r="F14" s="172"/>
      <c r="G14" s="172"/>
      <c r="H14" s="233" t="s">
        <v>108</v>
      </c>
      <c r="I14" s="56"/>
      <c r="J14" s="56"/>
      <c r="K14" s="56"/>
      <c r="L14" s="233" t="s">
        <v>108</v>
      </c>
      <c r="M14" s="56"/>
      <c r="N14" s="56"/>
      <c r="O14" s="56"/>
      <c r="P14" s="233" t="s">
        <v>108</v>
      </c>
      <c r="Q14" s="184" t="s">
        <v>179</v>
      </c>
      <c r="R14" s="184" t="s">
        <v>180</v>
      </c>
      <c r="S14" s="172">
        <v>1</v>
      </c>
      <c r="T14" s="187">
        <v>0</v>
      </c>
      <c r="U14" s="172">
        <v>2</v>
      </c>
      <c r="V14" s="188">
        <v>5000</v>
      </c>
      <c r="W14" s="172">
        <v>3</v>
      </c>
      <c r="X14" s="188">
        <v>0</v>
      </c>
      <c r="Y14" s="172">
        <v>4</v>
      </c>
      <c r="Z14" s="188">
        <v>0</v>
      </c>
      <c r="AA14" s="186">
        <f>+T14+V14+X14</f>
        <v>5000</v>
      </c>
    </row>
    <row r="15" spans="1:27" ht="35.25" customHeight="1" thickBot="1" x14ac:dyDescent="0.25">
      <c r="S15" s="164">
        <v>1</v>
      </c>
      <c r="T15" s="165">
        <f>T13+T14</f>
        <v>0</v>
      </c>
      <c r="U15" s="166">
        <v>2</v>
      </c>
      <c r="V15" s="165">
        <f>V13+V14</f>
        <v>11000</v>
      </c>
      <c r="W15" s="166">
        <v>3</v>
      </c>
      <c r="X15" s="165">
        <f>X13+X14</f>
        <v>0</v>
      </c>
      <c r="Y15" s="166">
        <v>4</v>
      </c>
      <c r="Z15" s="189">
        <f>Z13+Z14</f>
        <v>0</v>
      </c>
      <c r="AA15" s="190">
        <f>AA13+AA14</f>
        <v>11000</v>
      </c>
    </row>
    <row r="27" spans="5:5" x14ac:dyDescent="0.2">
      <c r="E27" t="s">
        <v>29</v>
      </c>
    </row>
  </sheetData>
  <mergeCells count="13">
    <mergeCell ref="Q11:Q12"/>
    <mergeCell ref="R11:R12"/>
    <mergeCell ref="S11:AA11"/>
    <mergeCell ref="A1:AA1"/>
    <mergeCell ref="A2:AA2"/>
    <mergeCell ref="A3:AA3"/>
    <mergeCell ref="A5:B5"/>
    <mergeCell ref="C10:D10"/>
    <mergeCell ref="A11:A12"/>
    <mergeCell ref="B11:B12"/>
    <mergeCell ref="C11:C12"/>
    <mergeCell ref="D11:D12"/>
    <mergeCell ref="E11:P11"/>
  </mergeCells>
  <pageMargins left="0.5" right="0.5" top="0.75" bottom="0.75" header="0.3" footer="0.3"/>
  <pageSetup scale="57" fitToHeight="0" orientation="landscape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499984740745262"/>
  </sheetPr>
  <dimension ref="A1:J31"/>
  <sheetViews>
    <sheetView tabSelected="1" view="pageLayout" topLeftCell="B7" zoomScaleNormal="95" workbookViewId="0">
      <selection activeCell="G13" sqref="G13"/>
    </sheetView>
  </sheetViews>
  <sheetFormatPr baseColWidth="10" defaultRowHeight="12.75" x14ac:dyDescent="0.2"/>
  <cols>
    <col min="1" max="1" width="34" customWidth="1"/>
    <col min="2" max="2" width="15.7109375" customWidth="1"/>
    <col min="3" max="3" width="20" customWidth="1"/>
    <col min="4" max="4" width="19.85546875" customWidth="1"/>
    <col min="5" max="5" width="24.85546875" customWidth="1"/>
    <col min="6" max="6" width="13" customWidth="1"/>
  </cols>
  <sheetData>
    <row r="1" spans="1:10" x14ac:dyDescent="0.2">
      <c r="A1" s="296" t="s">
        <v>159</v>
      </c>
      <c r="B1" s="296"/>
      <c r="C1" s="296"/>
      <c r="D1" s="296"/>
      <c r="E1" s="296"/>
      <c r="F1" s="296"/>
      <c r="G1" s="296"/>
      <c r="H1" s="296"/>
      <c r="I1" s="296"/>
      <c r="J1" s="296"/>
    </row>
    <row r="2" spans="1:10" x14ac:dyDescent="0.2">
      <c r="A2" s="297" t="s">
        <v>23</v>
      </c>
      <c r="B2" s="297"/>
      <c r="C2" s="297"/>
      <c r="D2" s="297"/>
      <c r="E2" s="297"/>
      <c r="F2" s="297"/>
      <c r="G2" s="297"/>
      <c r="H2" s="297"/>
      <c r="I2" s="297"/>
      <c r="J2" s="297"/>
    </row>
    <row r="3" spans="1:10" ht="13.5" thickBot="1" x14ac:dyDescent="0.25"/>
    <row r="4" spans="1:10" ht="12.75" customHeight="1" x14ac:dyDescent="0.2">
      <c r="A4" s="294" t="s">
        <v>65</v>
      </c>
      <c r="B4" s="192" t="s">
        <v>22</v>
      </c>
      <c r="C4" s="193" t="s">
        <v>71</v>
      </c>
      <c r="D4" s="193" t="s">
        <v>60</v>
      </c>
      <c r="E4" s="193" t="s">
        <v>72</v>
      </c>
      <c r="F4" s="194" t="s">
        <v>13</v>
      </c>
    </row>
    <row r="5" spans="1:10" x14ac:dyDescent="0.2">
      <c r="A5" s="295"/>
      <c r="B5" s="66" t="s">
        <v>64</v>
      </c>
      <c r="C5" s="66" t="s">
        <v>64</v>
      </c>
      <c r="D5" s="66" t="s">
        <v>64</v>
      </c>
      <c r="E5" s="66" t="s">
        <v>64</v>
      </c>
      <c r="F5" s="195" t="s">
        <v>64</v>
      </c>
    </row>
    <row r="6" spans="1:10" ht="15" x14ac:dyDescent="0.25">
      <c r="A6" s="196" t="s">
        <v>66</v>
      </c>
      <c r="B6" s="101">
        <v>19500</v>
      </c>
      <c r="C6" s="101">
        <v>106600</v>
      </c>
      <c r="D6" s="101">
        <v>3000</v>
      </c>
      <c r="E6" s="57">
        <v>0</v>
      </c>
      <c r="F6" s="197">
        <f t="shared" ref="F6:F11" si="0">+B6+C6+D6+E6</f>
        <v>129100</v>
      </c>
    </row>
    <row r="7" spans="1:10" ht="15" x14ac:dyDescent="0.25">
      <c r="A7" s="196" t="s">
        <v>67</v>
      </c>
      <c r="B7" s="101">
        <v>4000</v>
      </c>
      <c r="C7" s="102">
        <v>300</v>
      </c>
      <c r="D7" s="101">
        <v>1400</v>
      </c>
      <c r="E7" s="57">
        <v>0</v>
      </c>
      <c r="F7" s="197">
        <f t="shared" si="0"/>
        <v>5700</v>
      </c>
    </row>
    <row r="8" spans="1:10" ht="15" x14ac:dyDescent="0.25">
      <c r="A8" s="196" t="s">
        <v>68</v>
      </c>
      <c r="B8" s="101">
        <v>32000</v>
      </c>
      <c r="C8" s="101">
        <v>500</v>
      </c>
      <c r="D8" s="101">
        <v>42400</v>
      </c>
      <c r="E8" s="57">
        <v>0</v>
      </c>
      <c r="F8" s="197">
        <f t="shared" si="0"/>
        <v>74900</v>
      </c>
    </row>
    <row r="9" spans="1:10" ht="15" x14ac:dyDescent="0.25">
      <c r="A9" s="196" t="s">
        <v>69</v>
      </c>
      <c r="B9" s="57">
        <v>4800</v>
      </c>
      <c r="C9" s="57">
        <v>60500</v>
      </c>
      <c r="D9" s="57">
        <v>4900</v>
      </c>
      <c r="E9" s="57">
        <v>0</v>
      </c>
      <c r="F9" s="197">
        <f>+B9+C9+D9+E9</f>
        <v>70200</v>
      </c>
    </row>
    <row r="10" spans="1:10" ht="15" x14ac:dyDescent="0.25">
      <c r="A10" s="196" t="s">
        <v>70</v>
      </c>
      <c r="B10" s="57">
        <v>100500</v>
      </c>
      <c r="C10" s="57">
        <v>11250</v>
      </c>
      <c r="D10" s="57">
        <v>2500</v>
      </c>
      <c r="E10" s="57">
        <v>0</v>
      </c>
      <c r="F10" s="197">
        <f t="shared" si="0"/>
        <v>114250</v>
      </c>
    </row>
    <row r="11" spans="1:10" ht="15" x14ac:dyDescent="0.25">
      <c r="A11" s="236" t="s">
        <v>185</v>
      </c>
      <c r="B11" s="234">
        <v>11000</v>
      </c>
      <c r="C11" s="234">
        <v>0</v>
      </c>
      <c r="D11" s="234">
        <v>0</v>
      </c>
      <c r="E11" s="234">
        <v>0</v>
      </c>
      <c r="F11" s="235">
        <f t="shared" si="0"/>
        <v>11000</v>
      </c>
    </row>
    <row r="12" spans="1:10" ht="15.75" thickBot="1" x14ac:dyDescent="0.3">
      <c r="A12" s="198" t="s">
        <v>73</v>
      </c>
      <c r="B12" s="199">
        <f>SUM(B6:B11)</f>
        <v>171800</v>
      </c>
      <c r="C12" s="199">
        <f>SUM(C6:C11)</f>
        <v>179150</v>
      </c>
      <c r="D12" s="199">
        <f>SUM(D6:D11)</f>
        <v>54200</v>
      </c>
      <c r="E12" s="199">
        <f>SUM(E6:E11)</f>
        <v>0</v>
      </c>
      <c r="F12" s="200">
        <f>SUM(F6:F11)</f>
        <v>405150</v>
      </c>
    </row>
    <row r="16" spans="1:10" x14ac:dyDescent="0.2">
      <c r="A16" s="68" t="s">
        <v>74</v>
      </c>
      <c r="B16" s="68" t="s">
        <v>61</v>
      </c>
    </row>
    <row r="17" spans="1:6" x14ac:dyDescent="0.2">
      <c r="A17" s="79" t="s">
        <v>60</v>
      </c>
      <c r="B17" s="31">
        <v>1</v>
      </c>
    </row>
    <row r="18" spans="1:6" x14ac:dyDescent="0.2">
      <c r="A18" s="79" t="s">
        <v>22</v>
      </c>
      <c r="B18" s="31">
        <v>2</v>
      </c>
      <c r="F18" s="10" t="s">
        <v>29</v>
      </c>
    </row>
    <row r="19" spans="1:6" x14ac:dyDescent="0.2">
      <c r="A19" s="79" t="s">
        <v>59</v>
      </c>
      <c r="B19" s="31">
        <v>3</v>
      </c>
    </row>
    <row r="20" spans="1:6" x14ac:dyDescent="0.2">
      <c r="A20" s="79" t="s">
        <v>120</v>
      </c>
      <c r="B20" s="31">
        <v>4</v>
      </c>
    </row>
    <row r="21" spans="1:6" x14ac:dyDescent="0.2">
      <c r="A21" s="79" t="s">
        <v>121</v>
      </c>
      <c r="B21" s="31">
        <v>5</v>
      </c>
    </row>
    <row r="22" spans="1:6" x14ac:dyDescent="0.2">
      <c r="A22" s="109"/>
      <c r="B22" s="110"/>
    </row>
    <row r="23" spans="1:6" x14ac:dyDescent="0.2">
      <c r="A23" s="298" t="s">
        <v>65</v>
      </c>
      <c r="B23" s="66" t="s">
        <v>13</v>
      </c>
    </row>
    <row r="24" spans="1:6" x14ac:dyDescent="0.2">
      <c r="A24" s="298"/>
      <c r="B24" s="66" t="s">
        <v>64</v>
      </c>
    </row>
    <row r="25" spans="1:6" ht="15" x14ac:dyDescent="0.25">
      <c r="A25" s="32" t="s">
        <v>66</v>
      </c>
      <c r="B25" s="117">
        <f>F6</f>
        <v>129100</v>
      </c>
    </row>
    <row r="26" spans="1:6" ht="15" x14ac:dyDescent="0.25">
      <c r="A26" s="32" t="s">
        <v>67</v>
      </c>
      <c r="B26" s="117">
        <f>F7</f>
        <v>5700</v>
      </c>
    </row>
    <row r="27" spans="1:6" ht="15" x14ac:dyDescent="0.25">
      <c r="A27" s="32" t="s">
        <v>68</v>
      </c>
      <c r="B27" s="117">
        <f>F8</f>
        <v>74900</v>
      </c>
    </row>
    <row r="28" spans="1:6" ht="15" x14ac:dyDescent="0.25">
      <c r="A28" s="32" t="s">
        <v>69</v>
      </c>
      <c r="B28" s="117">
        <f>F9</f>
        <v>70200</v>
      </c>
    </row>
    <row r="29" spans="1:6" ht="15" x14ac:dyDescent="0.25">
      <c r="A29" s="32" t="s">
        <v>70</v>
      </c>
      <c r="B29" s="117">
        <f>F10</f>
        <v>114250</v>
      </c>
    </row>
    <row r="30" spans="1:6" ht="15" x14ac:dyDescent="0.25">
      <c r="A30" s="79" t="s">
        <v>186</v>
      </c>
      <c r="B30" s="117">
        <v>11000</v>
      </c>
    </row>
    <row r="31" spans="1:6" ht="15" x14ac:dyDescent="0.25">
      <c r="A31" s="32" t="s">
        <v>73</v>
      </c>
      <c r="B31" s="191">
        <f>F12</f>
        <v>405150</v>
      </c>
    </row>
  </sheetData>
  <mergeCells count="4">
    <mergeCell ref="A4:A5"/>
    <mergeCell ref="A1:J1"/>
    <mergeCell ref="A2:J2"/>
    <mergeCell ref="A23:A24"/>
  </mergeCells>
  <pageMargins left="0.7" right="0.7" top="0.75" bottom="0.75" header="0.3" footer="0.3"/>
  <pageSetup scale="90" orientation="landscape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1</vt:i4>
      </vt:variant>
    </vt:vector>
  </HeadingPairs>
  <TitlesOfParts>
    <vt:vector size="8" baseType="lpstr">
      <vt:lpstr>Protección y Vigilancia</vt:lpstr>
      <vt:lpstr>Conservacion de Recursos Natura</vt:lpstr>
      <vt:lpstr>Administración</vt:lpstr>
      <vt:lpstr>Desarrollo Economico</vt:lpstr>
      <vt:lpstr>Uso Publico</vt:lpstr>
      <vt:lpstr>Investigacion y Monitoreo</vt:lpstr>
      <vt:lpstr>Presupuesto Ideal</vt:lpstr>
      <vt:lpstr>'Uso Publico'!Área_de_impresión</vt:lpstr>
    </vt:vector>
  </TitlesOfParts>
  <Company>CONAP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Samy Palacios</dc:creator>
  <cp:lastModifiedBy>USUARIO</cp:lastModifiedBy>
  <cp:lastPrinted>2020-07-22T18:22:11Z</cp:lastPrinted>
  <dcterms:created xsi:type="dcterms:W3CDTF">2001-01-15T17:49:33Z</dcterms:created>
  <dcterms:modified xsi:type="dcterms:W3CDTF">2020-07-22T18:52:27Z</dcterms:modified>
</cp:coreProperties>
</file>