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797652BB-1B57-4C7C-88F6-B6B59D4FF55C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Protección y Control" sheetId="1" r:id="rId1"/>
    <sheet name="Manejo de Recursos" sheetId="2" r:id="rId2"/>
    <sheet name="Uso Público" sheetId="4" r:id="rId3"/>
    <sheet name="Administración" sheetId="9" r:id="rId4"/>
    <sheet name="PRESUPUESTO" sheetId="7" r:id="rId5"/>
  </sheets>
  <calcPr calcId="181029"/>
</workbook>
</file>

<file path=xl/calcChain.xml><?xml version="1.0" encoding="utf-8"?>
<calcChain xmlns="http://schemas.openxmlformats.org/spreadsheetml/2006/main">
  <c r="T11" i="1" l="1"/>
  <c r="T11" i="4"/>
  <c r="U13" i="9" l="1"/>
  <c r="E28" i="7"/>
  <c r="F28" i="7" s="1"/>
  <c r="E27" i="7"/>
  <c r="F27" i="7" s="1"/>
  <c r="E21" i="7"/>
  <c r="F21" i="7" s="1"/>
  <c r="E22" i="7"/>
  <c r="F22" i="7" s="1"/>
  <c r="E23" i="7"/>
  <c r="F23" i="7" s="1"/>
  <c r="E24" i="7"/>
  <c r="F24" i="7" s="1"/>
  <c r="T12" i="9"/>
  <c r="T11" i="9"/>
  <c r="U40" i="4"/>
  <c r="T39" i="4"/>
  <c r="T38" i="4"/>
  <c r="T37" i="4"/>
  <c r="U14" i="4"/>
  <c r="T12" i="4"/>
  <c r="T13" i="4"/>
  <c r="E17" i="7"/>
  <c r="F17" i="7" s="1"/>
  <c r="E16" i="7"/>
  <c r="F16" i="7" s="1"/>
  <c r="E15" i="7"/>
  <c r="F15" i="7" s="1"/>
  <c r="E14" i="7"/>
  <c r="F14" i="7" s="1"/>
  <c r="U15" i="2"/>
  <c r="T14" i="2"/>
  <c r="T13" i="2"/>
  <c r="T12" i="2"/>
  <c r="T11" i="2"/>
  <c r="T12" i="1"/>
  <c r="U41" i="4" l="1"/>
  <c r="F29" i="7"/>
  <c r="F25" i="7"/>
  <c r="F18" i="7"/>
  <c r="E9" i="7"/>
  <c r="F9" i="7" s="1"/>
  <c r="E10" i="7"/>
  <c r="F10" i="7" s="1"/>
  <c r="E11" i="7"/>
  <c r="F11" i="7" s="1"/>
  <c r="E8" i="7"/>
  <c r="F8" i="7" s="1"/>
  <c r="U15" i="1"/>
  <c r="U13" i="1"/>
  <c r="U14" i="1"/>
  <c r="F12" i="7" l="1"/>
  <c r="F3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actividades al mes
 Guarda de CONAP 031
C/J 101.35 
Total = 202.70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actividades al mes
 Guarda de CONAP 011
C/J 101.35 
Total = 202.70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H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I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J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K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L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M1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N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O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P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actividades mensuales
EPS 83.33 (1 actividad mensual) 
OGAM = 657.08
022 Coordinador
011 Colaborador OGAM
CONAP =405.40
Guarda 011
Guaeda 031
</t>
        </r>
        <r>
          <rPr>
            <b/>
            <sz val="9"/>
            <color indexed="81"/>
            <rFont val="Tahoma"/>
            <family val="2"/>
          </rPr>
          <t>Total= 1,145.81</t>
        </r>
      </text>
    </comment>
    <comment ref="H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agentes PNC. 166.67 jornal
1 Guarda de CONAP 101.35
1 OGAM 164.27
1 EPS-USAC 83.33
</t>
        </r>
        <r>
          <rPr>
            <b/>
            <sz val="9"/>
            <color indexed="81"/>
            <rFont val="Tahoma"/>
            <family val="2"/>
          </rPr>
          <t>Total = 682.29</t>
        </r>
      </text>
    </comment>
    <comment ref="K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agentes PNC. 166.67 jornal
1 Guarda de CONAP 101.35
1 OGAM 164.27
1 EPS-USAC 83.33
</t>
        </r>
        <r>
          <rPr>
            <b/>
            <sz val="9"/>
            <color indexed="81"/>
            <rFont val="Tahoma"/>
            <family val="2"/>
          </rPr>
          <t>Total = 682.29</t>
        </r>
      </text>
    </comment>
    <comment ref="N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agentes PNC. 166.67 jornal
1 Guarda de CONAP 101.35
1 OGAM 164.27
1 EPS-USAC 83.33
</t>
        </r>
        <r>
          <rPr>
            <b/>
            <sz val="9"/>
            <color indexed="81"/>
            <rFont val="Tahoma"/>
            <family val="2"/>
          </rPr>
          <t>Total = 682.29</t>
        </r>
      </text>
    </comment>
    <comment ref="F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 Guardas CONAP 031 y 011 = 101.35 c/u = 202.70
1 EPS-USAC = 83.33
4 Municipalidad 022 = 164.27 c/u 657.08
23 Comunitarios = 40 C/u = 920
</t>
        </r>
        <r>
          <rPr>
            <b/>
            <sz val="9"/>
            <color indexed="81"/>
            <rFont val="Tahoma"/>
            <family val="2"/>
          </rPr>
          <t>Total = 1,863.11</t>
        </r>
      </text>
    </comment>
    <comment ref="G14" authorId="0" shapeId="0" xr:uid="{540C5D1E-D59E-48FF-B826-191AE02383D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Actividadad a realizar por 3 días 
2 Guardas CONAP = 608.10
1 OGAM = 492.81
3 Comunitarios = 720
</t>
        </r>
        <r>
          <rPr>
            <b/>
            <sz val="9"/>
            <color indexed="81"/>
            <rFont val="Tahoma"/>
            <family val="2"/>
          </rPr>
          <t>Total = 1,820.91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Windows 10</author>
  </authors>
  <commentList>
    <comment ref="T1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3 personas, durante 4 días. 60/jornal
Total 3*4*60=720
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6 personas, durante 3 días. 60/jornal
Total: 6*3*60= 1,080</t>
        </r>
      </text>
    </comment>
    <comment ref="T13" authorId="1" shapeId="0" xr:uid="{A34628AC-7214-4A40-B8AE-72D883F7E7C5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2 tecos INAB 273.33/jornal. 2 inspecciones = 1,093.32
1 teco vivamos mejor 166.66/jornal. 2 inspecciones = 333.32
1 teco OGAM 150/jornal. 2 inspecciones = 300
1 Síndico municipal 200/jornal. 2 inspecciones = 400
1 guarda CONAP 101.35/jornal 2 inspecciones = 200.7
Total: 2327.34</t>
        </r>
      </text>
    </comment>
    <comment ref="T14" authorId="1" shapeId="0" xr:uid="{A4DBCA30-BADA-45E0-B936-BE35721B8146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3 operarios de mantenimiento, 96.66/jornal. 2 días. = 579.96
3 perso.nas del concejo muunicipal, 200/jornal, 1 día = 600
1 coordinador OGAM 150/jornal, 1 día = 150
TOTAL: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T11" authorId="0" shapeId="0" xr:uid="{63A8B54C-31F2-4726-A64D-B50DAF69979A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OGAM 150/jornal, 1 jornal = 150
3 del concejo municipal, 200/ jornal = 600
3 operarios municipales 96.66/jornal = 289.98
TOTAL 1,039.98</t>
        </r>
      </text>
    </comment>
    <comment ref="T12" authorId="0" shapeId="0" xr:uid="{BF69D30E-925C-45C7-B751-9C64BB5022CB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OGAM 150/jornal, 1 jornal = 150
3 del concejo municipal, 200/ jornal = 600
3 operarios municipales 96.66/jornal = 289.98
TOTAL 1,039.98</t>
        </r>
      </text>
    </comment>
    <comment ref="T13" authorId="0" shapeId="0" xr:uid="{22A15B09-9C00-473E-A459-919A813137EB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OGAM 150/jornal, 1 jornal = 150
3 del concejo municipal, 200/ jornal = 600
3 operarios municipales 96.66/jornal = 289.98
TOTAL 1,039.98</t>
        </r>
      </text>
    </comment>
    <comment ref="T37" authorId="0" shapeId="0" xr:uid="{75F238BF-1B99-4CB5-812C-FA791E082A9C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2 guardas de conap 101.35/jornal. 1 jornal = 202.7
1 Chofer y bombero CONAP 95/jornal. 1 jornal = 95
1 comunicadora CONAP 200/jornal. 1 jornal = 200
1 Técnica CONAP 233.33/jornal. 1 jornal = 233.33
5 medios de comunicación externos 200/jornalñ, 1 jornal = 1000.
Alcalde municipal 233.33/jornal, 1 jornal = 233.33
Coordinador OGAM 150/jornal, 1 jornal = 150
3 concejo municipal 200/jormal, 1 jornal = 600
TOTAL= 2,714.36
</t>
        </r>
      </text>
    </comment>
    <comment ref="T38" authorId="0" shapeId="0" xr:uid="{ACCBFE67-B888-4869-B96B-4413965FCF6F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Elaboarción de Rótulo 450
3 operarios de mantenimiento 60/jornal, 1 jornal : 180
TOTAL = 630
</t>
        </r>
      </text>
    </comment>
    <comment ref="T39" authorId="0" shapeId="0" xr:uid="{92D4924F-B921-4443-988F-ECF7B0664EBD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Elaboarción de Rótulo 450
3 operarios de mantenimiento 60/jornal, 1 jornal : 180
TOTAL = 630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11" authorId="0" shapeId="0" xr:uid="{FB4288B6-4BBB-49B6-91D6-0761FD9C7D14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Coordinador OGAM 150/jornal, 4 jornales = 600
Teca SIGAP 233.33/jornal, 2 jornales = 466.66
TOTAL: 1066.66
 </t>
        </r>
      </text>
    </comment>
    <comment ref="T12" authorId="0" shapeId="0" xr:uid="{F4F2F08D-F30F-4663-8B5D-F61C3AFE2BEA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Coordinador OGAM 150/jornal, 4 jornales = 600
Teca SIGAP 233.33/jornal, 2 jornales = 466.66
TOTAL: 1066.66
 </t>
        </r>
      </text>
    </comment>
  </commentList>
</comments>
</file>

<file path=xl/sharedStrings.xml><?xml version="1.0" encoding="utf-8"?>
<sst xmlns="http://schemas.openxmlformats.org/spreadsheetml/2006/main" count="347" uniqueCount="136">
  <si>
    <t>Línea de acción</t>
  </si>
  <si>
    <t xml:space="preserve">Conservación del área protegida y su biodiversidad. </t>
  </si>
  <si>
    <t xml:space="preserve">Programa </t>
  </si>
  <si>
    <t>Sub programa</t>
  </si>
  <si>
    <t>Resultado esperado</t>
  </si>
  <si>
    <t>No.</t>
  </si>
  <si>
    <t>Actividades</t>
  </si>
  <si>
    <t xml:space="preserve">Ubicación Geográfica 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</si>
  <si>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</si>
  <si>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</si>
  <si>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</si>
  <si>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</si>
  <si>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</si>
  <si>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</si>
  <si>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</si>
  <si>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</si>
  <si>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</si>
  <si>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</si>
  <si>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</si>
  <si>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</si>
  <si>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Donante</t>
  </si>
  <si>
    <t>Monto</t>
  </si>
  <si>
    <t>Total</t>
  </si>
  <si>
    <t>CONSEJO NACIONAL DE ÁREAS PROTEGIDAS -CONAP-</t>
  </si>
  <si>
    <t>Manejo de Recursos</t>
  </si>
  <si>
    <t>Manejo de ecosistemas y especies de flora y fauna</t>
  </si>
  <si>
    <t>Manejo acorde a buen uso de los recursos naturales (suelo, aire, agua, paisaje)</t>
  </si>
  <si>
    <t>Uso Público</t>
  </si>
  <si>
    <t>Divulgación y Relaciones Públicas</t>
  </si>
  <si>
    <t>Conservación de Recursos Naturales</t>
  </si>
  <si>
    <t>ACTIVIDADES</t>
  </si>
  <si>
    <t>UNIDADES</t>
  </si>
  <si>
    <t>COSTO/ UNIDAD/Q.</t>
  </si>
  <si>
    <t>FINANCIANTE</t>
  </si>
  <si>
    <t>TOTAL</t>
  </si>
  <si>
    <t>No. UNIDAD</t>
  </si>
  <si>
    <t>COSTO (Q)</t>
  </si>
  <si>
    <t xml:space="preserve">TOTAL </t>
  </si>
  <si>
    <t>TOTAL DE PROGRAMAS</t>
  </si>
  <si>
    <t>Programa: Manejo de Recursos</t>
  </si>
  <si>
    <t>Programa: Uso Público</t>
  </si>
  <si>
    <t>x</t>
  </si>
  <si>
    <t>Municipalidad</t>
  </si>
  <si>
    <t>Protección y Conservación.</t>
  </si>
  <si>
    <t xml:space="preserve">Jornales de trabajo </t>
  </si>
  <si>
    <t xml:space="preserve">Programa: Administración </t>
  </si>
  <si>
    <t>Protección y Vigilancia.</t>
  </si>
  <si>
    <t xml:space="preserve">Fotografías e informes </t>
  </si>
  <si>
    <t xml:space="preserve">Informes mensuales, Fotografías, planillas </t>
  </si>
  <si>
    <t xml:space="preserve">Meses de ejecución </t>
  </si>
  <si>
    <t>Meses de ejecución</t>
  </si>
  <si>
    <t>Programa: Protección y Conservación</t>
  </si>
  <si>
    <t xml:space="preserve">Operativos interinstitucionales para el monitoreo y protección de los recursos forestales e hídricos dentro del área protegida. </t>
  </si>
  <si>
    <t>X</t>
  </si>
  <si>
    <t>CONAP</t>
  </si>
  <si>
    <t xml:space="preserve">Gira de medios de comunicación. </t>
  </si>
  <si>
    <t>Informe y fotografías</t>
  </si>
  <si>
    <t>1,2</t>
  </si>
  <si>
    <t xml:space="preserve">Medios de comunicación </t>
  </si>
  <si>
    <t>1,2,3</t>
  </si>
  <si>
    <t>INAB</t>
  </si>
  <si>
    <t xml:space="preserve">Implementación de estrategias para la protección, vigilancia, control y manejo sostenible de las áreas protegidas </t>
  </si>
  <si>
    <t>Total Por Programa</t>
  </si>
  <si>
    <t xml:space="preserve">Promoción del área protegida. </t>
  </si>
  <si>
    <t xml:space="preserve">Objetivo: Implementación de estrategias para la protección, vigilancia, control y manejo sostenible de las áreas protegidas </t>
  </si>
  <si>
    <t xml:space="preserve">Total por subprograma </t>
  </si>
  <si>
    <t>Parque Regional Muncipal Chocol</t>
  </si>
  <si>
    <t>PRM CHOCOL</t>
  </si>
  <si>
    <t>Monitoreo constante  por parte de personal municipal y CONAP</t>
  </si>
  <si>
    <t xml:space="preserve">Municipalidad </t>
  </si>
  <si>
    <t>PNC</t>
  </si>
  <si>
    <t xml:space="preserve">Bomberos </t>
  </si>
  <si>
    <t xml:space="preserve">Informes mensuales, Fotografías. </t>
  </si>
  <si>
    <t>Monitoreos coordiados con DIPRONA y CONAP</t>
  </si>
  <si>
    <t xml:space="preserve">Reactivar cuadrilla de bomberos forestales para la prevención de incendios forestales </t>
  </si>
  <si>
    <t>Municipio de Santa Lucía Utatlán</t>
  </si>
  <si>
    <t>Conformación de cuadrilla para prevención y contención de incendios forestales</t>
  </si>
  <si>
    <t xml:space="preserve">Comunitarios </t>
  </si>
  <si>
    <t xml:space="preserve">OGAM,CONAP, Comunitarios </t>
  </si>
  <si>
    <t>Informe de actividad, planilla de pago</t>
  </si>
  <si>
    <t>1,2,6</t>
  </si>
  <si>
    <t xml:space="preserve">Elaboración de brechas corta fuegos en el área municipal </t>
  </si>
  <si>
    <t>PRM Chocol</t>
  </si>
  <si>
    <t>Mantenimiento de plantaciones</t>
  </si>
  <si>
    <t xml:space="preserve">Áreas incentivadas con manejo forestal aceptable. </t>
  </si>
  <si>
    <t xml:space="preserve">Jornadas de  limpieza en el bosque natural </t>
  </si>
  <si>
    <t>Recreación y turismo</t>
  </si>
  <si>
    <t>Informe (puntos de GPS, Diseño de circuito)</t>
  </si>
  <si>
    <t>Informe (puntos de GPS)</t>
  </si>
  <si>
    <t>Área de uso público con condiciones mínimas para la atención a visitantes</t>
  </si>
  <si>
    <t>Áreas incentivadas con manejo forestal aceptable</t>
  </si>
  <si>
    <t>Instalación de rótulos para identificación y señalización en el área protegida.</t>
  </si>
  <si>
    <t>Municipalidad, CONAP</t>
  </si>
  <si>
    <t>Fotografías e informe</t>
  </si>
  <si>
    <t xml:space="preserve">Contar con infraestructura mínima necesaria para el esparcimiento y disfrutre de la naturaleza </t>
  </si>
  <si>
    <t>Promoción de los bienes y servicios ambientales brindados por el Parque Regional Municipal y aumento de la actividad turística en el área</t>
  </si>
  <si>
    <t xml:space="preserve">Municipalidad, CONAP, Medios de Comunicación </t>
  </si>
  <si>
    <t>Instalación de rótulos para identificación de área incentivada</t>
  </si>
  <si>
    <t xml:space="preserve">Área de uso público debidamente señalizdada </t>
  </si>
  <si>
    <t>Evaluación de campo para verificar cumplimiento de Manejo Forestal</t>
  </si>
  <si>
    <t>Municipalidad, CONAP, INAB</t>
  </si>
  <si>
    <t>Área protegida debidamente demarcada</t>
  </si>
  <si>
    <t xml:space="preserve">Administración </t>
  </si>
  <si>
    <t xml:space="preserve">Planificación y Evaluación de la Gestión </t>
  </si>
  <si>
    <t xml:space="preserve">Presentación de Informe de ejecución de medio término. </t>
  </si>
  <si>
    <t>Documentos para el mamejo y gestión del área protegida de acuerdo a lineamientos establecidos en el SIGAP</t>
  </si>
  <si>
    <t>Documento ingresado a VU de CONAP</t>
  </si>
  <si>
    <t xml:space="preserve">Código de instituciones </t>
  </si>
  <si>
    <t xml:space="preserve"> Área Protegida Parque Regional Muncipal Chocol</t>
  </si>
  <si>
    <t xml:space="preserve">Ejecución mensual </t>
  </si>
  <si>
    <t>Total Subprograma</t>
  </si>
  <si>
    <t>TOTAL PROGRAMA</t>
  </si>
  <si>
    <t>Documentos de gestión del área protegida en base a lineamientos establecidos en el SIGAP</t>
  </si>
  <si>
    <t>Especies del área con buen estado de salud y desarrollo, para mejorar la apariencia visual del lugar</t>
  </si>
  <si>
    <t>TOTAL PROGAM</t>
  </si>
  <si>
    <t>PLAN OPERATIVO ANUAL -POA- 2021</t>
  </si>
  <si>
    <t>OGAM, CONAP</t>
  </si>
  <si>
    <t>OGAM, CONAP, PNC</t>
  </si>
  <si>
    <t>Resultado esperado 2021</t>
  </si>
  <si>
    <t>Mantenimiento de rótulos para identificación de área incentivada</t>
  </si>
  <si>
    <t>Mantenimiento de rótulos para identificación y señalización en el área protegida.</t>
  </si>
  <si>
    <t>Elaboración y presentación de POA 2022</t>
  </si>
  <si>
    <t>Municipalidad y comunitarios</t>
  </si>
  <si>
    <t>1,5</t>
  </si>
  <si>
    <t>PLAN OPERATIVO ANUAL -POA- 2022</t>
  </si>
  <si>
    <t>1,2,</t>
  </si>
  <si>
    <t>1,2,5</t>
  </si>
  <si>
    <t>Resultado esperado 2022</t>
  </si>
  <si>
    <t>Mqntenimiento de bases de pvc y cemento para demarcación de límites del área protegida.</t>
  </si>
  <si>
    <t xml:space="preserve">Municipalidad y comunitarios </t>
  </si>
  <si>
    <t>Limpieza de àreas para instalaciòn de churrasquras</t>
  </si>
  <si>
    <t>Limpieza de àreas para Establecimiento de cabañas.</t>
  </si>
  <si>
    <t>Limpieza de sendero y establecimiento de circuitos</t>
  </si>
  <si>
    <t>Limpieza de bases de pvc y cemento para demarcación de límites del área protegida.</t>
  </si>
  <si>
    <t>Limpieza y mantenimiento de áreas para establecimiento de cabañas.</t>
  </si>
  <si>
    <t>Limpieza de áreas para sendero y establecimiento de circuitos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</si>
</sst>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164" formatCode="_(&quot;Q&quot;* #,##0.00_);_(&quot;Q&quot;* \(#,##0.00\);_(&quot;Q&quot;* &quot;-&quot;??_);_(@_)"/>
    <numFmt numFmtId="165" formatCode="_-&quot;$&quot;* #,##0.00_-;\-&quot;$&quot;* #,##0.00_-;_-&quot;$&quot;* &quot;-&quot;??_-;_-@_-"/>
    <numFmt numFmtId="166" formatCode="_([$Q-100A]* #,##0.00_);_([$Q-100A]* \(#,##0.00\);_([$Q-100A]* &quot;-&quot;??_);_(@_)"/>
    <numFmt numFmtId="167" formatCode="&quot;Q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0" fontId="5" fillId="2" borderId="0" xfId="0" applyFont="1" applyFill="1"/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5" xfId="4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center" vertical="center"/>
    </xf>
    <xf numFmtId="167" fontId="8" fillId="2" borderId="1" xfId="4" applyNumberFormat="1" applyFont="1" applyFill="1" applyBorder="1" applyAlignment="1">
      <alignment horizontal="center" vertical="center"/>
    </xf>
    <xf numFmtId="167" fontId="8" fillId="2" borderId="1" xfId="4" applyNumberFormat="1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4" fillId="2" borderId="1" xfId="0" applyFont="1" applyFill="1" applyBorder="1" applyAlignment="1">
      <alignment horizontal="center" vertical="top"/>
    </xf>
    <xf numFmtId="164" fontId="4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/>
    </xf>
    <xf numFmtId="167" fontId="8" fillId="2" borderId="1" xfId="4" applyNumberFormat="1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12" fillId="2" borderId="0" xfId="0" applyFont="1" applyFill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2" borderId="11" xfId="0" applyFont="1" applyFill="1" applyBorder="1" applyAlignment="1"/>
    <xf numFmtId="0" fontId="13" fillId="2" borderId="5" xfId="0" applyFont="1" applyFill="1" applyBorder="1"/>
    <xf numFmtId="0" fontId="13" fillId="2" borderId="0" xfId="0" applyFont="1" applyFill="1" applyBorder="1"/>
    <xf numFmtId="0" fontId="13" fillId="2" borderId="14" xfId="0" applyFont="1" applyFill="1" applyBorder="1"/>
    <xf numFmtId="0" fontId="13" fillId="2" borderId="6" xfId="0" applyFont="1" applyFill="1" applyBorder="1"/>
    <xf numFmtId="49" fontId="15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5" fontId="9" fillId="2" borderId="1" xfId="4" applyFont="1" applyFill="1" applyBorder="1" applyAlignment="1">
      <alignment horizontal="right" vertical="center"/>
    </xf>
    <xf numFmtId="8" fontId="8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7" fontId="21" fillId="2" borderId="7" xfId="0" applyNumberFormat="1" applyFont="1" applyFill="1" applyBorder="1" applyAlignment="1">
      <alignment horizontal="center" vertical="center"/>
    </xf>
    <xf numFmtId="167" fontId="21" fillId="2" borderId="19" xfId="0" applyNumberFormat="1" applyFont="1" applyFill="1" applyBorder="1" applyAlignment="1">
      <alignment horizontal="center" vertical="center"/>
    </xf>
    <xf numFmtId="167" fontId="22" fillId="0" borderId="1" xfId="0" applyNumberFormat="1" applyFont="1" applyBorder="1"/>
    <xf numFmtId="164" fontId="23" fillId="2" borderId="1" xfId="4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13" fillId="2" borderId="0" xfId="1" applyFont="1" applyFill="1" applyBorder="1" applyAlignment="1">
      <alignment horizontal="center" vertical="center"/>
    </xf>
    <xf numFmtId="167" fontId="16" fillId="2" borderId="0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164" fontId="6" fillId="2" borderId="8" xfId="1" applyFont="1" applyFill="1" applyBorder="1" applyAlignment="1">
      <alignment horizontal="center" vertical="center"/>
    </xf>
    <xf numFmtId="164" fontId="6" fillId="2" borderId="10" xfId="1" applyFont="1" applyFill="1" applyBorder="1" applyAlignment="1">
      <alignment horizontal="center" vertical="center"/>
    </xf>
    <xf numFmtId="164" fontId="6" fillId="2" borderId="9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14" fillId="2" borderId="0" xfId="0" applyFont="1" applyFill="1" applyBorder="1" applyAlignment="1"/>
    <xf numFmtId="0" fontId="14" fillId="2" borderId="12" xfId="0" applyFont="1" applyFill="1" applyBorder="1" applyAlignment="1"/>
    <xf numFmtId="0" fontId="6" fillId="0" borderId="6" xfId="0" applyFont="1" applyFill="1" applyBorder="1" applyAlignment="1"/>
    <xf numFmtId="0" fontId="14" fillId="0" borderId="6" xfId="0" applyFont="1" applyFill="1" applyBorder="1" applyAlignment="1"/>
    <xf numFmtId="0" fontId="14" fillId="0" borderId="13" xfId="0" applyFont="1" applyFill="1" applyBorder="1" applyAlignment="1"/>
    <xf numFmtId="0" fontId="13" fillId="2" borderId="0" xfId="0" applyFont="1" applyFill="1" applyBorder="1" applyAlignment="1"/>
    <xf numFmtId="0" fontId="13" fillId="2" borderId="12" xfId="0" applyFont="1" applyFill="1" applyBorder="1" applyAlignment="1"/>
    <xf numFmtId="164" fontId="5" fillId="2" borderId="8" xfId="1" applyFont="1" applyFill="1" applyBorder="1" applyAlignment="1">
      <alignment horizontal="center" vertical="center"/>
    </xf>
    <xf numFmtId="164" fontId="13" fillId="2" borderId="10" xfId="1" applyFont="1" applyFill="1" applyBorder="1" applyAlignment="1">
      <alignment horizontal="center" vertical="center"/>
    </xf>
    <xf numFmtId="164" fontId="13" fillId="2" borderId="9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</cellXfs>
  <cellStyles count="5">
    <cellStyle name="Moneda" xfId="1" builtinId="4"/>
    <cellStyle name="Moneda 2" xfId="4" xr:uid="{00000000-0005-0000-0000-000001000000}"/>
    <cellStyle name="Moneda 3" xfId="3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opLeftCell="A11" zoomScale="90" zoomScaleNormal="90" workbookViewId="0">
      <selection activeCell="D9" sqref="D9:D10"/>
    </sheetView>
  </sheetViews>
  <sheetFormatPr baseColWidth="10" defaultRowHeight="15" x14ac:dyDescent="0.25"/>
  <cols>
    <col min="1" max="1" width="3.7109375" style="1" bestFit="1" customWidth="1"/>
    <col min="2" max="2" width="16.7109375" style="1" bestFit="1" customWidth="1"/>
    <col min="3" max="3" width="15.7109375" style="1" customWidth="1"/>
    <col min="4" max="4" width="14.28515625" style="1" customWidth="1"/>
    <col min="5" max="5" width="2.140625" style="1" bestFit="1" customWidth="1"/>
    <col min="6" max="6" width="2" style="1" bestFit="1" customWidth="1"/>
    <col min="7" max="8" width="3" style="1" bestFit="1" customWidth="1"/>
    <col min="9" max="9" width="2.5703125" style="1" bestFit="1" customWidth="1"/>
    <col min="10" max="11" width="2" style="1" bestFit="1" customWidth="1"/>
    <col min="12" max="12" width="2.140625" style="1" bestFit="1" customWidth="1"/>
    <col min="13" max="13" width="2" style="1" bestFit="1" customWidth="1"/>
    <col min="14" max="16" width="2.28515625" style="1" bestFit="1" customWidth="1"/>
    <col min="17" max="17" width="15.140625" style="1" customWidth="1"/>
    <col min="18" max="18" width="14.85546875" style="1" customWidth="1"/>
    <col min="19" max="19" width="12.85546875" style="1" customWidth="1"/>
    <col min="20" max="20" width="12.28515625" style="1" customWidth="1"/>
    <col min="21" max="21" width="12.7109375" style="1" customWidth="1"/>
    <col min="22" max="23" width="11.42578125" style="1"/>
    <col min="24" max="24" width="11.28515625" style="1" bestFit="1" customWidth="1"/>
    <col min="25" max="16384" width="11.42578125" style="1"/>
  </cols>
  <sheetData>
    <row r="1" spans="1:24" x14ac:dyDescent="0.25">
      <c r="A1" s="95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4" x14ac:dyDescent="0.25">
      <c r="A2" s="95" t="s">
        <v>124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4" x14ac:dyDescent="0.25">
      <c r="A3" s="95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5" spans="1:24" x14ac:dyDescent="0.25">
      <c r="A5" s="2">
        <v>1</v>
      </c>
      <c r="B5" s="2" t="s">
        <v>0</v>
      </c>
      <c r="C5" s="91" t="s">
        <v>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4" x14ac:dyDescent="0.25">
      <c r="A6" s="2">
        <v>2</v>
      </c>
      <c r="B6" s="2" t="s">
        <v>2</v>
      </c>
      <c r="C6" s="92" t="s">
        <v>43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4" x14ac:dyDescent="0.25">
      <c r="A7" s="2">
        <v>3</v>
      </c>
      <c r="B7" s="2" t="s">
        <v>3</v>
      </c>
      <c r="C7" s="93" t="s">
        <v>46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4" x14ac:dyDescent="0.25">
      <c r="A8" s="2">
        <v>4</v>
      </c>
      <c r="B8" s="2" t="s">
        <v>4</v>
      </c>
      <c r="C8" s="94" t="s">
        <v>61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4" ht="15" customHeight="1" x14ac:dyDescent="0.25">
      <c r="A9" s="98" t="s">
        <v>5</v>
      </c>
      <c r="B9" s="99" t="s">
        <v>6</v>
      </c>
      <c r="C9" s="99" t="s">
        <v>7</v>
      </c>
      <c r="D9" s="99" t="s">
        <v>127</v>
      </c>
      <c r="E9" s="100" t="s">
        <v>49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99" t="s">
        <v>8</v>
      </c>
      <c r="R9" s="99" t="s">
        <v>9</v>
      </c>
      <c r="S9" s="97" t="s">
        <v>10</v>
      </c>
      <c r="T9" s="97"/>
      <c r="U9" s="97"/>
    </row>
    <row r="10" spans="1:24" x14ac:dyDescent="0.25">
      <c r="A10" s="98"/>
      <c r="B10" s="99"/>
      <c r="C10" s="99"/>
      <c r="D10" s="99"/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13</v>
      </c>
      <c r="J10" s="3" t="s">
        <v>15</v>
      </c>
      <c r="K10" s="3" t="s">
        <v>15</v>
      </c>
      <c r="L10" s="3" t="s">
        <v>14</v>
      </c>
      <c r="M10" s="3" t="s">
        <v>16</v>
      </c>
      <c r="N10" s="3" t="s">
        <v>17</v>
      </c>
      <c r="O10" s="3" t="s">
        <v>18</v>
      </c>
      <c r="P10" s="3" t="s">
        <v>19</v>
      </c>
      <c r="Q10" s="99"/>
      <c r="R10" s="99"/>
      <c r="S10" s="4" t="s">
        <v>20</v>
      </c>
      <c r="T10" s="4" t="s">
        <v>21</v>
      </c>
      <c r="U10" s="5" t="s">
        <v>22</v>
      </c>
    </row>
    <row r="11" spans="1:24" ht="90" x14ac:dyDescent="0.25">
      <c r="A11" s="6">
        <v>1</v>
      </c>
      <c r="B11" s="56" t="s">
        <v>52</v>
      </c>
      <c r="C11" s="7" t="s">
        <v>67</v>
      </c>
      <c r="D11" s="12" t="s">
        <v>68</v>
      </c>
      <c r="E11" s="9" t="s">
        <v>41</v>
      </c>
      <c r="F11" s="9" t="s">
        <v>41</v>
      </c>
      <c r="G11" s="9" t="s">
        <v>41</v>
      </c>
      <c r="H11" s="9" t="s">
        <v>41</v>
      </c>
      <c r="I11" s="9" t="s">
        <v>41</v>
      </c>
      <c r="J11" s="9" t="s">
        <v>41</v>
      </c>
      <c r="K11" s="9" t="s">
        <v>41</v>
      </c>
      <c r="L11" s="9" t="s">
        <v>41</v>
      </c>
      <c r="M11" s="9" t="s">
        <v>41</v>
      </c>
      <c r="N11" s="9" t="s">
        <v>41</v>
      </c>
      <c r="O11" s="9" t="s">
        <v>41</v>
      </c>
      <c r="P11" s="9" t="s">
        <v>41</v>
      </c>
      <c r="Q11" s="10" t="s">
        <v>116</v>
      </c>
      <c r="R11" s="7" t="s">
        <v>72</v>
      </c>
      <c r="S11" s="7" t="s">
        <v>125</v>
      </c>
      <c r="T11" s="80">
        <f>U11/12</f>
        <v>988.625</v>
      </c>
      <c r="U11" s="11">
        <v>11863.5</v>
      </c>
    </row>
    <row r="12" spans="1:24" s="16" customFormat="1" ht="89.25" x14ac:dyDescent="0.25">
      <c r="A12" s="6"/>
      <c r="B12" s="55" t="s">
        <v>52</v>
      </c>
      <c r="C12" s="7" t="s">
        <v>67</v>
      </c>
      <c r="D12" s="12" t="s">
        <v>73</v>
      </c>
      <c r="E12" s="9"/>
      <c r="F12" s="9"/>
      <c r="G12" s="9"/>
      <c r="H12" s="9" t="s">
        <v>41</v>
      </c>
      <c r="I12" s="9"/>
      <c r="J12" s="9"/>
      <c r="K12" s="9" t="s">
        <v>41</v>
      </c>
      <c r="L12" s="9"/>
      <c r="M12" s="9"/>
      <c r="N12" s="9" t="s">
        <v>41</v>
      </c>
      <c r="O12" s="9"/>
      <c r="P12" s="9"/>
      <c r="Q12" s="10" t="s">
        <v>117</v>
      </c>
      <c r="R12" s="7" t="s">
        <v>48</v>
      </c>
      <c r="S12" s="7" t="s">
        <v>59</v>
      </c>
      <c r="T12" s="11">
        <f>U12/3</f>
        <v>682.29</v>
      </c>
      <c r="U12" s="11">
        <v>2046.87</v>
      </c>
      <c r="W12" s="17"/>
      <c r="X12" s="40"/>
    </row>
    <row r="13" spans="1:24" s="16" customFormat="1" ht="76.5" x14ac:dyDescent="0.25">
      <c r="A13" s="6"/>
      <c r="B13" s="55" t="s">
        <v>76</v>
      </c>
      <c r="C13" s="7" t="s">
        <v>75</v>
      </c>
      <c r="D13" s="89" t="s">
        <v>74</v>
      </c>
      <c r="E13" s="9"/>
      <c r="F13" s="9" t="s">
        <v>41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10" t="s">
        <v>78</v>
      </c>
      <c r="R13" s="7" t="s">
        <v>48</v>
      </c>
      <c r="S13" s="7" t="s">
        <v>59</v>
      </c>
      <c r="T13" s="11">
        <v>1863.11</v>
      </c>
      <c r="U13" s="11">
        <f t="shared" ref="U13:U14" si="0">SUM(T13)</f>
        <v>1863.11</v>
      </c>
    </row>
    <row r="14" spans="1:24" ht="57" customHeight="1" x14ac:dyDescent="0.25">
      <c r="A14" s="6"/>
      <c r="B14" s="12" t="s">
        <v>81</v>
      </c>
      <c r="C14" s="7" t="s">
        <v>67</v>
      </c>
      <c r="D14" s="90"/>
      <c r="E14" s="9"/>
      <c r="F14" s="9" t="s">
        <v>41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10" t="s">
        <v>78</v>
      </c>
      <c r="R14" s="7" t="s">
        <v>79</v>
      </c>
      <c r="S14" s="7" t="s">
        <v>126</v>
      </c>
      <c r="T14" s="11">
        <v>1820.91</v>
      </c>
      <c r="U14" s="11">
        <f t="shared" si="0"/>
        <v>1820.91</v>
      </c>
    </row>
    <row r="15" spans="1:24" s="16" customFormat="1" x14ac:dyDescent="0.25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33">
        <f>SUM(U11:U14)</f>
        <v>17594.39</v>
      </c>
    </row>
    <row r="16" spans="1:24" s="16" customFormat="1" x14ac:dyDescent="0.25">
      <c r="A16" s="34"/>
      <c r="B16" s="35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6"/>
      <c r="S16" s="38"/>
      <c r="T16" s="40"/>
      <c r="U16" s="40"/>
    </row>
    <row r="17" spans="1:21" x14ac:dyDescent="0.2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  <row r="20" spans="1:21" x14ac:dyDescent="0.25">
      <c r="A20" s="2"/>
      <c r="B20" s="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</row>
    <row r="21" spans="1:21" x14ac:dyDescent="0.25">
      <c r="A21" s="2"/>
      <c r="B21" s="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x14ac:dyDescent="0.25">
      <c r="A22" s="2"/>
      <c r="B22" s="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x14ac:dyDescent="0.25">
      <c r="A23" s="2"/>
      <c r="B23" s="2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</row>
  </sheetData>
  <mergeCells count="23">
    <mergeCell ref="A15:T15"/>
    <mergeCell ref="C21:U21"/>
    <mergeCell ref="C22:U22"/>
    <mergeCell ref="C23:U23"/>
    <mergeCell ref="A17:U17"/>
    <mergeCell ref="C20:U20"/>
    <mergeCell ref="A18:U18"/>
    <mergeCell ref="A1:U1"/>
    <mergeCell ref="A2:U2"/>
    <mergeCell ref="A3:U3"/>
    <mergeCell ref="S9:U9"/>
    <mergeCell ref="A9:A10"/>
    <mergeCell ref="B9:B10"/>
    <mergeCell ref="C9:C10"/>
    <mergeCell ref="D9:D10"/>
    <mergeCell ref="E9:P9"/>
    <mergeCell ref="Q9:Q10"/>
    <mergeCell ref="R9:R10"/>
    <mergeCell ref="D13:D14"/>
    <mergeCell ref="C5:U5"/>
    <mergeCell ref="C6:U6"/>
    <mergeCell ref="C7:U7"/>
    <mergeCell ref="C8:U8"/>
  </mergeCells>
  <pageMargins left="0.7" right="0.7" top="0.75" bottom="0.75" header="0.3" footer="0.3"/>
  <pageSetup paperSize="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5" zoomScaleNormal="100" workbookViewId="0">
      <selection activeCell="X14" sqref="X14"/>
    </sheetView>
  </sheetViews>
  <sheetFormatPr baseColWidth="10" defaultRowHeight="15" x14ac:dyDescent="0.25"/>
  <cols>
    <col min="1" max="1" width="3.7109375" style="1" bestFit="1" customWidth="1"/>
    <col min="2" max="2" width="16.7109375" style="1" bestFit="1" customWidth="1"/>
    <col min="3" max="3" width="15.7109375" style="1" customWidth="1"/>
    <col min="4" max="4" width="15.28515625" style="1" customWidth="1"/>
    <col min="5" max="5" width="2.140625" style="1" bestFit="1" customWidth="1"/>
    <col min="6" max="6" width="2" style="1" bestFit="1" customWidth="1"/>
    <col min="7" max="7" width="2.5703125" style="1" bestFit="1" customWidth="1"/>
    <col min="8" max="8" width="2.140625" style="1" bestFit="1" customWidth="1"/>
    <col min="9" max="9" width="2.5703125" style="1" bestFit="1" customWidth="1"/>
    <col min="10" max="11" width="2" style="1" bestFit="1" customWidth="1"/>
    <col min="12" max="12" width="2.140625" style="1" bestFit="1" customWidth="1"/>
    <col min="13" max="13" width="2" style="1" bestFit="1" customWidth="1"/>
    <col min="14" max="16" width="2.28515625" style="1" bestFit="1" customWidth="1"/>
    <col min="17" max="17" width="13.42578125" style="1" customWidth="1"/>
    <col min="18" max="18" width="12.42578125" style="1" bestFit="1" customWidth="1"/>
    <col min="19" max="19" width="12.85546875" style="1" bestFit="1" customWidth="1"/>
    <col min="20" max="20" width="13.85546875" style="1" customWidth="1"/>
    <col min="21" max="21" width="16.42578125" style="1" customWidth="1"/>
    <col min="22" max="22" width="11.42578125" style="1"/>
    <col min="23" max="23" width="5.42578125" style="1" customWidth="1"/>
    <col min="24" max="24" width="23.5703125" style="1" bestFit="1" customWidth="1"/>
    <col min="25" max="16384" width="11.42578125" style="1"/>
  </cols>
  <sheetData>
    <row r="1" spans="1:24" x14ac:dyDescent="0.25">
      <c r="A1" s="95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4" x14ac:dyDescent="0.25">
      <c r="A2" s="95" t="s">
        <v>124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4" x14ac:dyDescent="0.25">
      <c r="A3" s="95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5" spans="1:24" x14ac:dyDescent="0.25">
      <c r="A5" s="2">
        <v>1</v>
      </c>
      <c r="B5" s="2" t="s">
        <v>0</v>
      </c>
      <c r="C5" s="92" t="s">
        <v>29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4" x14ac:dyDescent="0.25">
      <c r="A6" s="2">
        <v>2</v>
      </c>
      <c r="B6" s="2" t="s">
        <v>2</v>
      </c>
      <c r="C6" s="92" t="s">
        <v>24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4" s="16" customFormat="1" x14ac:dyDescent="0.25">
      <c r="A7" s="2">
        <v>3</v>
      </c>
      <c r="B7" s="2" t="s">
        <v>3</v>
      </c>
      <c r="C7" s="31" t="s">
        <v>25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4" x14ac:dyDescent="0.25">
      <c r="A8" s="2">
        <v>4</v>
      </c>
      <c r="B8" s="2" t="s">
        <v>4</v>
      </c>
      <c r="C8" s="112" t="s">
        <v>113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4" x14ac:dyDescent="0.25">
      <c r="A9" s="113" t="s">
        <v>5</v>
      </c>
      <c r="B9" s="107" t="s">
        <v>6</v>
      </c>
      <c r="C9" s="107" t="s">
        <v>7</v>
      </c>
      <c r="D9" s="107" t="s">
        <v>127</v>
      </c>
      <c r="E9" s="100" t="s">
        <v>50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  <c r="Q9" s="107" t="s">
        <v>8</v>
      </c>
      <c r="R9" s="107" t="s">
        <v>9</v>
      </c>
      <c r="S9" s="115" t="s">
        <v>10</v>
      </c>
      <c r="T9" s="116"/>
      <c r="U9" s="117"/>
    </row>
    <row r="10" spans="1:24" x14ac:dyDescent="0.25">
      <c r="A10" s="114"/>
      <c r="B10" s="108"/>
      <c r="C10" s="108"/>
      <c r="D10" s="108"/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13</v>
      </c>
      <c r="J10" s="3" t="s">
        <v>15</v>
      </c>
      <c r="K10" s="3" t="s">
        <v>15</v>
      </c>
      <c r="L10" s="3" t="s">
        <v>14</v>
      </c>
      <c r="M10" s="3" t="s">
        <v>16</v>
      </c>
      <c r="N10" s="3" t="s">
        <v>17</v>
      </c>
      <c r="O10" s="3" t="s">
        <v>18</v>
      </c>
      <c r="P10" s="3" t="s">
        <v>19</v>
      </c>
      <c r="Q10" s="108"/>
      <c r="R10" s="108"/>
      <c r="S10" s="32" t="s">
        <v>20</v>
      </c>
      <c r="T10" s="32" t="s">
        <v>21</v>
      </c>
      <c r="U10" s="5" t="s">
        <v>22</v>
      </c>
    </row>
    <row r="11" spans="1:24" s="16" customFormat="1" ht="38.25" customHeight="1" x14ac:dyDescent="0.25">
      <c r="A11" s="59"/>
      <c r="B11" s="71" t="s">
        <v>85</v>
      </c>
      <c r="C11" s="10" t="s">
        <v>82</v>
      </c>
      <c r="D11" s="109" t="s">
        <v>84</v>
      </c>
      <c r="E11" s="10"/>
      <c r="F11" s="10"/>
      <c r="G11" s="10"/>
      <c r="H11" s="10" t="s">
        <v>53</v>
      </c>
      <c r="I11" s="10"/>
      <c r="J11" s="10"/>
      <c r="K11" s="10"/>
      <c r="L11" s="10"/>
      <c r="M11" s="10"/>
      <c r="N11" s="10"/>
      <c r="O11" s="10"/>
      <c r="P11" s="10"/>
      <c r="Q11" s="10" t="s">
        <v>122</v>
      </c>
      <c r="R11" s="10" t="s">
        <v>47</v>
      </c>
      <c r="S11" s="15" t="s">
        <v>123</v>
      </c>
      <c r="T11" s="60">
        <f>U11/1</f>
        <v>720</v>
      </c>
      <c r="U11" s="61">
        <v>720</v>
      </c>
      <c r="W11" s="1"/>
      <c r="X11" s="1"/>
    </row>
    <row r="12" spans="1:24" s="16" customFormat="1" ht="25.5" x14ac:dyDescent="0.25">
      <c r="A12" s="76"/>
      <c r="B12" s="70" t="s">
        <v>83</v>
      </c>
      <c r="C12" s="69" t="s">
        <v>82</v>
      </c>
      <c r="D12" s="110"/>
      <c r="E12" s="69"/>
      <c r="F12" s="69"/>
      <c r="G12" s="69"/>
      <c r="H12" s="69"/>
      <c r="I12" s="69"/>
      <c r="J12" s="69" t="s">
        <v>53</v>
      </c>
      <c r="K12" s="69"/>
      <c r="L12" s="69"/>
      <c r="M12" s="69"/>
      <c r="N12" s="69"/>
      <c r="O12" s="69"/>
      <c r="P12" s="69"/>
      <c r="Q12" s="69" t="s">
        <v>92</v>
      </c>
      <c r="R12" s="69" t="s">
        <v>93</v>
      </c>
      <c r="S12" s="68" t="s">
        <v>57</v>
      </c>
      <c r="T12" s="60">
        <f>U12/1</f>
        <v>1080</v>
      </c>
      <c r="U12" s="77">
        <v>1080</v>
      </c>
      <c r="W12" s="1"/>
      <c r="X12" s="1"/>
    </row>
    <row r="13" spans="1:24" s="16" customFormat="1" ht="63.75" x14ac:dyDescent="0.25">
      <c r="A13" s="30"/>
      <c r="B13" s="71" t="s">
        <v>99</v>
      </c>
      <c r="C13" s="69" t="s">
        <v>82</v>
      </c>
      <c r="D13" s="111"/>
      <c r="E13" s="10"/>
      <c r="F13" s="10"/>
      <c r="G13" s="10"/>
      <c r="H13" s="10"/>
      <c r="I13" s="10" t="s">
        <v>53</v>
      </c>
      <c r="J13" s="10"/>
      <c r="K13" s="10"/>
      <c r="L13" s="10" t="s">
        <v>53</v>
      </c>
      <c r="M13" s="10"/>
      <c r="N13" s="10"/>
      <c r="O13" s="10"/>
      <c r="P13" s="10"/>
      <c r="Q13" s="69" t="s">
        <v>100</v>
      </c>
      <c r="R13" s="69" t="s">
        <v>93</v>
      </c>
      <c r="S13" s="68" t="s">
        <v>80</v>
      </c>
      <c r="T13" s="60">
        <f>U13/2</f>
        <v>1163.67</v>
      </c>
      <c r="U13" s="61">
        <v>2327.34</v>
      </c>
    </row>
    <row r="14" spans="1:24" s="16" customFormat="1" ht="76.5" x14ac:dyDescent="0.25">
      <c r="A14" s="30"/>
      <c r="B14" s="75" t="s">
        <v>128</v>
      </c>
      <c r="C14" s="69" t="s">
        <v>82</v>
      </c>
      <c r="D14" s="78" t="s">
        <v>101</v>
      </c>
      <c r="E14" s="10"/>
      <c r="F14" s="10"/>
      <c r="G14" s="10" t="s">
        <v>53</v>
      </c>
      <c r="H14" s="10"/>
      <c r="I14" s="10"/>
      <c r="J14" s="10"/>
      <c r="K14" s="10"/>
      <c r="L14" s="10"/>
      <c r="M14" s="10"/>
      <c r="N14" s="10"/>
      <c r="O14" s="10"/>
      <c r="P14" s="10"/>
      <c r="Q14" s="10" t="s">
        <v>129</v>
      </c>
      <c r="R14" s="69" t="s">
        <v>93</v>
      </c>
      <c r="S14" s="68" t="s">
        <v>123</v>
      </c>
      <c r="T14" s="60">
        <f>U14/1</f>
        <v>1329.96</v>
      </c>
      <c r="U14" s="61">
        <v>1329.96</v>
      </c>
    </row>
    <row r="15" spans="1:24" s="16" customFormat="1" ht="15.75" customHeight="1" x14ac:dyDescent="0.25">
      <c r="A15" s="103" t="s">
        <v>62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62">
        <f>SUM(U11:U14)</f>
        <v>5457.3</v>
      </c>
      <c r="W15" s="1"/>
      <c r="X15" s="1"/>
    </row>
  </sheetData>
  <mergeCells count="16">
    <mergeCell ref="D9:D10"/>
    <mergeCell ref="D11:D13"/>
    <mergeCell ref="A15:T15"/>
    <mergeCell ref="C8:U8"/>
    <mergeCell ref="A1:U1"/>
    <mergeCell ref="A2:U2"/>
    <mergeCell ref="A3:U3"/>
    <mergeCell ref="C5:U5"/>
    <mergeCell ref="C6:U6"/>
    <mergeCell ref="C9:C10"/>
    <mergeCell ref="B9:B10"/>
    <mergeCell ref="A9:A10"/>
    <mergeCell ref="S9:U9"/>
    <mergeCell ref="R9:R10"/>
    <mergeCell ref="Q9:Q10"/>
    <mergeCell ref="E9:P9"/>
  </mergeCells>
  <pageMargins left="0.7" right="0.7" top="0.75" bottom="0.75" header="0.3" footer="0.3"/>
  <pageSetup paperSize="5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zoomScaleNormal="100" workbookViewId="0">
      <selection activeCell="D9" sqref="D9:D10"/>
    </sheetView>
  </sheetViews>
  <sheetFormatPr baseColWidth="10" defaultRowHeight="15" x14ac:dyDescent="0.25"/>
  <cols>
    <col min="1" max="1" width="3.7109375" style="44" bestFit="1" customWidth="1"/>
    <col min="2" max="2" width="19.85546875" style="44" customWidth="1"/>
    <col min="3" max="3" width="10.85546875" style="44" customWidth="1"/>
    <col min="4" max="4" width="15.7109375" style="44" customWidth="1"/>
    <col min="5" max="5" width="2.140625" style="44" bestFit="1" customWidth="1"/>
    <col min="6" max="6" width="2" style="44" bestFit="1" customWidth="1"/>
    <col min="7" max="7" width="2.5703125" style="44" bestFit="1" customWidth="1"/>
    <col min="8" max="8" width="2.140625" style="44" bestFit="1" customWidth="1"/>
    <col min="9" max="9" width="2.5703125" style="44" bestFit="1" customWidth="1"/>
    <col min="10" max="11" width="2" style="44" bestFit="1" customWidth="1"/>
    <col min="12" max="12" width="2.140625" style="44" bestFit="1" customWidth="1"/>
    <col min="13" max="13" width="2" style="44" bestFit="1" customWidth="1"/>
    <col min="14" max="16" width="2.28515625" style="44" bestFit="1" customWidth="1"/>
    <col min="17" max="17" width="15.140625" style="44" customWidth="1"/>
    <col min="18" max="18" width="12.42578125" style="44" bestFit="1" customWidth="1"/>
    <col min="19" max="19" width="8.7109375" style="44" customWidth="1"/>
    <col min="20" max="20" width="13.85546875" style="44" customWidth="1"/>
    <col min="21" max="21" width="14.85546875" style="44" customWidth="1"/>
    <col min="22" max="16384" width="11.42578125" style="44"/>
  </cols>
  <sheetData>
    <row r="1" spans="1:21" x14ac:dyDescent="0.25">
      <c r="A1" s="95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x14ac:dyDescent="0.25">
      <c r="A2" s="95" t="s">
        <v>124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5.75" thickBot="1" x14ac:dyDescent="0.3">
      <c r="A3" s="95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</row>
    <row r="5" spans="1:21" x14ac:dyDescent="0.25">
      <c r="A5" s="48">
        <v>1</v>
      </c>
      <c r="B5" s="49" t="s">
        <v>0</v>
      </c>
      <c r="C5" s="129" t="s">
        <v>26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/>
    </row>
    <row r="6" spans="1:21" x14ac:dyDescent="0.25">
      <c r="A6" s="48">
        <v>2</v>
      </c>
      <c r="B6" s="49" t="s">
        <v>2</v>
      </c>
      <c r="C6" s="129" t="s">
        <v>27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</row>
    <row r="7" spans="1:21" x14ac:dyDescent="0.25">
      <c r="A7" s="48">
        <v>3</v>
      </c>
      <c r="B7" s="49" t="s">
        <v>3</v>
      </c>
      <c r="C7" s="123" t="s">
        <v>86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1:21" ht="15.75" thickBot="1" x14ac:dyDescent="0.3">
      <c r="A8" s="50">
        <v>4</v>
      </c>
      <c r="B8" s="51" t="s">
        <v>4</v>
      </c>
      <c r="C8" s="126" t="s">
        <v>94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/>
    </row>
    <row r="9" spans="1:21" x14ac:dyDescent="0.25">
      <c r="A9" s="134" t="s">
        <v>5</v>
      </c>
      <c r="B9" s="136" t="s">
        <v>6</v>
      </c>
      <c r="C9" s="136" t="s">
        <v>7</v>
      </c>
      <c r="D9" s="108" t="s">
        <v>127</v>
      </c>
      <c r="E9" s="138" t="s">
        <v>50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6" t="s">
        <v>8</v>
      </c>
      <c r="R9" s="136" t="s">
        <v>9</v>
      </c>
      <c r="S9" s="140" t="s">
        <v>10</v>
      </c>
      <c r="T9" s="140"/>
      <c r="U9" s="140"/>
    </row>
    <row r="10" spans="1:21" x14ac:dyDescent="0.25">
      <c r="A10" s="135"/>
      <c r="B10" s="137"/>
      <c r="C10" s="137"/>
      <c r="D10" s="137"/>
      <c r="E10" s="52" t="s">
        <v>11</v>
      </c>
      <c r="F10" s="52" t="s">
        <v>12</v>
      </c>
      <c r="G10" s="52" t="s">
        <v>13</v>
      </c>
      <c r="H10" s="52" t="s">
        <v>14</v>
      </c>
      <c r="I10" s="52" t="s">
        <v>13</v>
      </c>
      <c r="J10" s="52" t="s">
        <v>15</v>
      </c>
      <c r="K10" s="52" t="s">
        <v>15</v>
      </c>
      <c r="L10" s="52" t="s">
        <v>14</v>
      </c>
      <c r="M10" s="52" t="s">
        <v>16</v>
      </c>
      <c r="N10" s="52" t="s">
        <v>17</v>
      </c>
      <c r="O10" s="52" t="s">
        <v>18</v>
      </c>
      <c r="P10" s="52" t="s">
        <v>19</v>
      </c>
      <c r="Q10" s="137"/>
      <c r="R10" s="137"/>
      <c r="S10" s="53" t="s">
        <v>20</v>
      </c>
      <c r="T10" s="53" t="s">
        <v>21</v>
      </c>
      <c r="U10" s="54" t="s">
        <v>22</v>
      </c>
    </row>
    <row r="11" spans="1:21" s="16" customFormat="1" ht="38.25" x14ac:dyDescent="0.25">
      <c r="A11" s="30"/>
      <c r="B11" s="8" t="s">
        <v>130</v>
      </c>
      <c r="C11" s="141" t="s">
        <v>67</v>
      </c>
      <c r="D11" s="141" t="s">
        <v>89</v>
      </c>
      <c r="E11" s="10"/>
      <c r="F11" s="10"/>
      <c r="G11" s="10"/>
      <c r="H11" s="10" t="s">
        <v>53</v>
      </c>
      <c r="I11" s="10"/>
      <c r="J11" s="10"/>
      <c r="K11" s="10"/>
      <c r="L11" s="10"/>
      <c r="M11" s="10"/>
      <c r="N11" s="10"/>
      <c r="O11" s="10"/>
      <c r="P11" s="10"/>
      <c r="Q11" s="10" t="s">
        <v>42</v>
      </c>
      <c r="R11" s="10" t="s">
        <v>56</v>
      </c>
      <c r="S11" s="15">
        <v>1</v>
      </c>
      <c r="T11" s="60">
        <f>U11/1</f>
        <v>1039.98</v>
      </c>
      <c r="U11" s="61">
        <v>1039.98</v>
      </c>
    </row>
    <row r="12" spans="1:21" s="16" customFormat="1" ht="38.25" x14ac:dyDescent="0.25">
      <c r="A12" s="30"/>
      <c r="B12" s="8" t="s">
        <v>131</v>
      </c>
      <c r="C12" s="141"/>
      <c r="D12" s="141"/>
      <c r="E12" s="10"/>
      <c r="F12" s="10"/>
      <c r="G12" s="10"/>
      <c r="H12" s="10"/>
      <c r="I12" s="10" t="s">
        <v>41</v>
      </c>
      <c r="J12" s="10"/>
      <c r="K12" s="10"/>
      <c r="L12" s="10"/>
      <c r="M12" s="10"/>
      <c r="N12" s="10"/>
      <c r="O12" s="10"/>
      <c r="P12" s="10"/>
      <c r="Q12" s="10" t="s">
        <v>42</v>
      </c>
      <c r="R12" s="10" t="s">
        <v>88</v>
      </c>
      <c r="S12" s="15">
        <v>1</v>
      </c>
      <c r="T12" s="60">
        <f>U12/1</f>
        <v>1039.98</v>
      </c>
      <c r="U12" s="61">
        <v>1039.98</v>
      </c>
    </row>
    <row r="13" spans="1:21" s="16" customFormat="1" ht="51" x14ac:dyDescent="0.25">
      <c r="A13" s="30"/>
      <c r="B13" s="8" t="s">
        <v>132</v>
      </c>
      <c r="C13" s="141"/>
      <c r="D13" s="141"/>
      <c r="E13" s="10"/>
      <c r="F13" s="10"/>
      <c r="G13" s="10"/>
      <c r="H13" s="10"/>
      <c r="I13" s="10"/>
      <c r="J13" s="10" t="s">
        <v>41</v>
      </c>
      <c r="K13" s="10"/>
      <c r="L13" s="10"/>
      <c r="M13" s="10"/>
      <c r="N13" s="10"/>
      <c r="O13" s="10"/>
      <c r="P13" s="10"/>
      <c r="Q13" s="10" t="s">
        <v>42</v>
      </c>
      <c r="R13" s="10" t="s">
        <v>87</v>
      </c>
      <c r="S13" s="15">
        <v>1</v>
      </c>
      <c r="T13" s="60">
        <f>U13/1</f>
        <v>1039.98</v>
      </c>
      <c r="U13" s="61">
        <v>1039.98</v>
      </c>
    </row>
    <row r="14" spans="1:21" x14ac:dyDescent="0.25">
      <c r="A14" s="131" t="s">
        <v>62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63">
        <f>SUM(U11:U13)</f>
        <v>3119.94</v>
      </c>
    </row>
    <row r="15" spans="1:21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</row>
    <row r="16" spans="1:2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</row>
    <row r="17" spans="1:21" x14ac:dyDescent="0.2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/>
    </row>
    <row r="18" spans="1:21" x14ac:dyDescent="0.2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</row>
    <row r="19" spans="1:21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/>
    </row>
    <row r="20" spans="1:21" x14ac:dyDescent="0.2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/>
    </row>
    <row r="21" spans="1:21" x14ac:dyDescent="0.2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</row>
    <row r="22" spans="1:2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</row>
    <row r="23" spans="1:21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/>
    </row>
    <row r="24" spans="1:21" x14ac:dyDescent="0.2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</row>
    <row r="27" spans="1:21" x14ac:dyDescent="0.25">
      <c r="A27" s="95" t="s">
        <v>23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1" x14ac:dyDescent="0.25">
      <c r="A28" s="95" t="s">
        <v>115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</row>
    <row r="29" spans="1:21" ht="15.75" thickBot="1" x14ac:dyDescent="0.3">
      <c r="A29" s="95" t="s">
        <v>66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</row>
    <row r="30" spans="1:21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x14ac:dyDescent="0.25">
      <c r="A31" s="48">
        <v>1</v>
      </c>
      <c r="B31" s="49" t="s">
        <v>0</v>
      </c>
      <c r="C31" s="129" t="s">
        <v>26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/>
    </row>
    <row r="32" spans="1:21" x14ac:dyDescent="0.25">
      <c r="A32" s="48">
        <v>2</v>
      </c>
      <c r="B32" s="49" t="s">
        <v>2</v>
      </c>
      <c r="C32" s="129" t="s">
        <v>27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30"/>
    </row>
    <row r="33" spans="1:21" x14ac:dyDescent="0.25">
      <c r="A33" s="48">
        <v>3</v>
      </c>
      <c r="B33" s="49" t="s">
        <v>3</v>
      </c>
      <c r="C33" s="124" t="s">
        <v>28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</row>
    <row r="34" spans="1:21" ht="15.75" thickBot="1" x14ac:dyDescent="0.3">
      <c r="A34" s="50">
        <v>4</v>
      </c>
      <c r="B34" s="51" t="s">
        <v>4</v>
      </c>
      <c r="C34" s="126" t="s">
        <v>95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/>
    </row>
    <row r="35" spans="1:21" x14ac:dyDescent="0.25">
      <c r="A35" s="134" t="s">
        <v>5</v>
      </c>
      <c r="B35" s="136" t="s">
        <v>6</v>
      </c>
      <c r="C35" s="136" t="s">
        <v>7</v>
      </c>
      <c r="D35" s="108" t="s">
        <v>118</v>
      </c>
      <c r="E35" s="138" t="s">
        <v>50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6" t="s">
        <v>8</v>
      </c>
      <c r="R35" s="136" t="s">
        <v>9</v>
      </c>
      <c r="S35" s="140" t="s">
        <v>10</v>
      </c>
      <c r="T35" s="140"/>
      <c r="U35" s="140"/>
    </row>
    <row r="36" spans="1:21" x14ac:dyDescent="0.25">
      <c r="A36" s="135"/>
      <c r="B36" s="137"/>
      <c r="C36" s="137"/>
      <c r="D36" s="137"/>
      <c r="E36" s="52" t="s">
        <v>11</v>
      </c>
      <c r="F36" s="52" t="s">
        <v>12</v>
      </c>
      <c r="G36" s="52" t="s">
        <v>13</v>
      </c>
      <c r="H36" s="52" t="s">
        <v>14</v>
      </c>
      <c r="I36" s="52" t="s">
        <v>13</v>
      </c>
      <c r="J36" s="52" t="s">
        <v>15</v>
      </c>
      <c r="K36" s="52" t="s">
        <v>15</v>
      </c>
      <c r="L36" s="52" t="s">
        <v>14</v>
      </c>
      <c r="M36" s="52" t="s">
        <v>16</v>
      </c>
      <c r="N36" s="52" t="s">
        <v>17</v>
      </c>
      <c r="O36" s="52" t="s">
        <v>18</v>
      </c>
      <c r="P36" s="52" t="s">
        <v>19</v>
      </c>
      <c r="Q36" s="137"/>
      <c r="R36" s="137"/>
      <c r="S36" s="53" t="s">
        <v>20</v>
      </c>
      <c r="T36" s="53" t="s">
        <v>21</v>
      </c>
      <c r="U36" s="54" t="s">
        <v>22</v>
      </c>
    </row>
    <row r="37" spans="1:21" ht="38.25" x14ac:dyDescent="0.25">
      <c r="A37" s="30"/>
      <c r="B37" s="8" t="s">
        <v>55</v>
      </c>
      <c r="C37" s="10" t="s">
        <v>67</v>
      </c>
      <c r="D37" s="14" t="s">
        <v>63</v>
      </c>
      <c r="E37" s="71"/>
      <c r="F37" s="71"/>
      <c r="G37" s="10"/>
      <c r="H37" s="10"/>
      <c r="I37" s="10" t="s">
        <v>41</v>
      </c>
      <c r="J37" s="29"/>
      <c r="K37" s="29"/>
      <c r="L37" s="29"/>
      <c r="M37" s="29"/>
      <c r="N37" s="29"/>
      <c r="O37" s="10"/>
      <c r="P37" s="29"/>
      <c r="Q37" s="10" t="s">
        <v>96</v>
      </c>
      <c r="R37" s="10" t="s">
        <v>56</v>
      </c>
      <c r="S37" s="15" t="s">
        <v>57</v>
      </c>
      <c r="T37" s="60">
        <f>U37/1</f>
        <v>2714.36</v>
      </c>
      <c r="U37" s="61">
        <v>2714.36</v>
      </c>
    </row>
    <row r="38" spans="1:21" ht="51.75" x14ac:dyDescent="0.25">
      <c r="A38" s="72"/>
      <c r="B38" s="56" t="s">
        <v>119</v>
      </c>
      <c r="C38" s="10" t="s">
        <v>67</v>
      </c>
      <c r="D38" s="13" t="s">
        <v>90</v>
      </c>
      <c r="E38" s="73"/>
      <c r="F38" s="73"/>
      <c r="G38" s="73"/>
      <c r="H38" s="74" t="s">
        <v>53</v>
      </c>
      <c r="I38" s="74"/>
      <c r="J38" s="72"/>
      <c r="K38" s="72"/>
      <c r="L38" s="72"/>
      <c r="M38" s="72"/>
      <c r="N38" s="72"/>
      <c r="O38" s="72"/>
      <c r="P38" s="72"/>
      <c r="Q38" s="10" t="s">
        <v>42</v>
      </c>
      <c r="R38" s="10" t="s">
        <v>56</v>
      </c>
      <c r="S38" s="81">
        <v>1</v>
      </c>
      <c r="T38" s="60">
        <f t="shared" ref="T38:T39" si="0">U38/1</f>
        <v>630</v>
      </c>
      <c r="U38" s="61">
        <v>630</v>
      </c>
    </row>
    <row r="39" spans="1:21" ht="64.5" x14ac:dyDescent="0.25">
      <c r="A39" s="72"/>
      <c r="B39" s="56" t="s">
        <v>120</v>
      </c>
      <c r="C39" s="10" t="s">
        <v>67</v>
      </c>
      <c r="D39" s="56" t="s">
        <v>98</v>
      </c>
      <c r="E39" s="72"/>
      <c r="F39" s="72"/>
      <c r="G39" s="72"/>
      <c r="H39" s="74" t="s">
        <v>53</v>
      </c>
      <c r="I39" s="72"/>
      <c r="J39" s="72"/>
      <c r="K39" s="72"/>
      <c r="L39" s="72"/>
      <c r="M39" s="72"/>
      <c r="N39" s="72"/>
      <c r="O39" s="72"/>
      <c r="P39" s="72"/>
      <c r="Q39" s="10" t="s">
        <v>42</v>
      </c>
      <c r="R39" s="10" t="s">
        <v>56</v>
      </c>
      <c r="S39" s="81">
        <v>1</v>
      </c>
      <c r="T39" s="60">
        <f t="shared" si="0"/>
        <v>630</v>
      </c>
      <c r="U39" s="61">
        <v>630</v>
      </c>
    </row>
    <row r="40" spans="1:21" ht="15.75" thickBot="1" x14ac:dyDescent="0.3">
      <c r="A40" s="120" t="s">
        <v>110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82">
        <f>SUM(U37:U39)</f>
        <v>3974.36</v>
      </c>
    </row>
    <row r="41" spans="1:21" ht="15.75" thickBot="1" x14ac:dyDescent="0.3">
      <c r="A41" s="121" t="s">
        <v>111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83">
        <f>U40+U14</f>
        <v>7094.3</v>
      </c>
    </row>
  </sheetData>
  <mergeCells count="35">
    <mergeCell ref="C34:U34"/>
    <mergeCell ref="A35:A36"/>
    <mergeCell ref="B35:B36"/>
    <mergeCell ref="C35:C36"/>
    <mergeCell ref="D35:D36"/>
    <mergeCell ref="E35:P35"/>
    <mergeCell ref="Q35:Q36"/>
    <mergeCell ref="R35:R36"/>
    <mergeCell ref="S35:U35"/>
    <mergeCell ref="A28:U28"/>
    <mergeCell ref="A29:U29"/>
    <mergeCell ref="C31:U31"/>
    <mergeCell ref="C32:U32"/>
    <mergeCell ref="C33:U33"/>
    <mergeCell ref="R9:R10"/>
    <mergeCell ref="S9:U9"/>
    <mergeCell ref="D11:D13"/>
    <mergeCell ref="C11:C13"/>
    <mergeCell ref="A27:U27"/>
    <mergeCell ref="A40:T40"/>
    <mergeCell ref="A41:T41"/>
    <mergeCell ref="C7:U7"/>
    <mergeCell ref="C8:U8"/>
    <mergeCell ref="A1:U1"/>
    <mergeCell ref="A2:U2"/>
    <mergeCell ref="A3:U3"/>
    <mergeCell ref="C5:U5"/>
    <mergeCell ref="C6:U6"/>
    <mergeCell ref="A14:T14"/>
    <mergeCell ref="A9:A10"/>
    <mergeCell ref="B9:B10"/>
    <mergeCell ref="C9:C10"/>
    <mergeCell ref="D9:D10"/>
    <mergeCell ref="E9:P9"/>
    <mergeCell ref="Q9:Q10"/>
  </mergeCells>
  <pageMargins left="0.98425196850393704" right="0.98425196850393704" top="1.1811023622047245" bottom="1.1811023622047245" header="0.51181102362204722" footer="0.51181102362204722"/>
  <pageSetup paperSize="5" orientation="landscape" horizontalDpi="4294967293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"/>
  <sheetViews>
    <sheetView workbookViewId="0">
      <selection activeCell="H17" sqref="H17"/>
    </sheetView>
  </sheetViews>
  <sheetFormatPr baseColWidth="10" defaultRowHeight="15" x14ac:dyDescent="0.25"/>
  <cols>
    <col min="1" max="1" width="3.7109375" bestFit="1" customWidth="1"/>
    <col min="2" max="2" width="12.140625" customWidth="1"/>
    <col min="3" max="3" width="12.7109375" customWidth="1"/>
    <col min="4" max="4" width="23.140625" customWidth="1"/>
    <col min="5" max="16" width="2.28515625" customWidth="1"/>
    <col min="17" max="17" width="13" customWidth="1"/>
    <col min="18" max="18" width="13.7109375" customWidth="1"/>
    <col min="19" max="20" width="8.140625" customWidth="1"/>
    <col min="21" max="21" width="11.42578125" customWidth="1"/>
  </cols>
  <sheetData>
    <row r="1" spans="1:21" x14ac:dyDescent="0.25">
      <c r="A1" s="95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x14ac:dyDescent="0.25">
      <c r="A2" s="95" t="s">
        <v>124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x14ac:dyDescent="0.25">
      <c r="A3" s="95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5">
      <c r="A5" s="2">
        <v>1</v>
      </c>
      <c r="B5" s="2" t="s">
        <v>0</v>
      </c>
      <c r="C5" s="92" t="s">
        <v>29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x14ac:dyDescent="0.25">
      <c r="A6" s="2">
        <v>2</v>
      </c>
      <c r="B6" s="2" t="s">
        <v>2</v>
      </c>
      <c r="C6" s="92" t="s">
        <v>102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x14ac:dyDescent="0.25">
      <c r="A7" s="2">
        <v>3</v>
      </c>
      <c r="B7" s="2" t="s">
        <v>3</v>
      </c>
      <c r="C7" s="65" t="s">
        <v>103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x14ac:dyDescent="0.25">
      <c r="A8" s="2">
        <v>4</v>
      </c>
      <c r="B8" s="2" t="s">
        <v>4</v>
      </c>
      <c r="C8" s="112" t="s">
        <v>112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x14ac:dyDescent="0.25">
      <c r="A9" s="113" t="s">
        <v>5</v>
      </c>
      <c r="B9" s="107" t="s">
        <v>6</v>
      </c>
      <c r="C9" s="107" t="s">
        <v>7</v>
      </c>
      <c r="D9" s="107" t="s">
        <v>127</v>
      </c>
      <c r="E9" s="100" t="s">
        <v>50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  <c r="Q9" s="107" t="s">
        <v>8</v>
      </c>
      <c r="R9" s="107" t="s">
        <v>9</v>
      </c>
      <c r="S9" s="115" t="s">
        <v>10</v>
      </c>
      <c r="T9" s="116"/>
      <c r="U9" s="117"/>
    </row>
    <row r="10" spans="1:21" x14ac:dyDescent="0.25">
      <c r="A10" s="114"/>
      <c r="B10" s="108"/>
      <c r="C10" s="108"/>
      <c r="D10" s="108"/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13</v>
      </c>
      <c r="J10" s="3" t="s">
        <v>15</v>
      </c>
      <c r="K10" s="3" t="s">
        <v>15</v>
      </c>
      <c r="L10" s="3" t="s">
        <v>14</v>
      </c>
      <c r="M10" s="3" t="s">
        <v>16</v>
      </c>
      <c r="N10" s="3" t="s">
        <v>17</v>
      </c>
      <c r="O10" s="3" t="s">
        <v>18</v>
      </c>
      <c r="P10" s="3" t="s">
        <v>19</v>
      </c>
      <c r="Q10" s="108"/>
      <c r="R10" s="108"/>
      <c r="S10" s="66" t="s">
        <v>20</v>
      </c>
      <c r="T10" s="66" t="s">
        <v>21</v>
      </c>
      <c r="U10" s="5" t="s">
        <v>22</v>
      </c>
    </row>
    <row r="11" spans="1:21" ht="51" customHeight="1" x14ac:dyDescent="0.25">
      <c r="A11" s="67"/>
      <c r="B11" s="71" t="s">
        <v>121</v>
      </c>
      <c r="C11" s="10" t="s">
        <v>42</v>
      </c>
      <c r="D11" s="109" t="s">
        <v>105</v>
      </c>
      <c r="E11" s="10"/>
      <c r="F11" s="10"/>
      <c r="G11" s="10" t="s">
        <v>53</v>
      </c>
      <c r="H11" s="10" t="s">
        <v>53</v>
      </c>
      <c r="I11" s="10" t="s">
        <v>53</v>
      </c>
      <c r="J11" s="10"/>
      <c r="K11" s="10"/>
      <c r="L11" s="10"/>
      <c r="M11" s="10"/>
      <c r="N11" s="10"/>
      <c r="O11" s="10"/>
      <c r="P11" s="10"/>
      <c r="Q11" s="10" t="s">
        <v>69</v>
      </c>
      <c r="R11" s="10" t="s">
        <v>106</v>
      </c>
      <c r="S11" s="15">
        <v>1</v>
      </c>
      <c r="T11" s="60">
        <f>U11/3</f>
        <v>355.55333333333334</v>
      </c>
      <c r="U11" s="61">
        <v>1066.6600000000001</v>
      </c>
    </row>
    <row r="12" spans="1:21" ht="63.75" x14ac:dyDescent="0.25">
      <c r="A12" s="76"/>
      <c r="B12" s="70" t="s">
        <v>104</v>
      </c>
      <c r="C12" s="69" t="s">
        <v>42</v>
      </c>
      <c r="D12" s="111"/>
      <c r="E12" s="69"/>
      <c r="F12" s="69"/>
      <c r="G12" s="69"/>
      <c r="H12" s="69"/>
      <c r="I12" s="69"/>
      <c r="J12" s="69"/>
      <c r="K12" s="69" t="s">
        <v>53</v>
      </c>
      <c r="L12" s="69" t="s">
        <v>53</v>
      </c>
      <c r="M12" s="69" t="s">
        <v>53</v>
      </c>
      <c r="N12" s="69"/>
      <c r="O12" s="69"/>
      <c r="P12" s="69"/>
      <c r="Q12" s="69" t="s">
        <v>92</v>
      </c>
      <c r="R12" s="10" t="s">
        <v>106</v>
      </c>
      <c r="S12" s="68" t="s">
        <v>57</v>
      </c>
      <c r="T12" s="60">
        <f>U12/2</f>
        <v>533.33000000000004</v>
      </c>
      <c r="U12" s="61">
        <v>1066.6600000000001</v>
      </c>
    </row>
    <row r="13" spans="1:21" ht="15.75" x14ac:dyDescent="0.25">
      <c r="A13" s="142" t="s">
        <v>114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84">
        <f>SUM(U11:U12)</f>
        <v>2133.3200000000002</v>
      </c>
    </row>
  </sheetData>
  <mergeCells count="16">
    <mergeCell ref="A13:T13"/>
    <mergeCell ref="D11:D12"/>
    <mergeCell ref="A9:A10"/>
    <mergeCell ref="B9:B10"/>
    <mergeCell ref="C9:C10"/>
    <mergeCell ref="D9:D10"/>
    <mergeCell ref="E9:P9"/>
    <mergeCell ref="Q9:Q10"/>
    <mergeCell ref="R9:R10"/>
    <mergeCell ref="S9:U9"/>
    <mergeCell ref="C8:U8"/>
    <mergeCell ref="A1:U1"/>
    <mergeCell ref="A2:U2"/>
    <mergeCell ref="A3:U3"/>
    <mergeCell ref="C5:U5"/>
    <mergeCell ref="C6:U6"/>
  </mergeCells>
  <pageMargins left="0.7" right="0.7" top="0.75" bottom="0.75" header="0.3" footer="0.3"/>
  <pageSetup paperSize="5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9"/>
  <sheetViews>
    <sheetView tabSelected="1" topLeftCell="A24" zoomScaleNormal="100" workbookViewId="0">
      <selection activeCell="E35" sqref="E35"/>
    </sheetView>
  </sheetViews>
  <sheetFormatPr baseColWidth="10" defaultRowHeight="15" x14ac:dyDescent="0.25"/>
  <cols>
    <col min="1" max="1" width="29.5703125" style="16" customWidth="1"/>
    <col min="2" max="2" width="32" style="16" customWidth="1"/>
    <col min="3" max="3" width="21.5703125" style="16" customWidth="1"/>
    <col min="4" max="4" width="19.42578125" style="16" customWidth="1"/>
    <col min="5" max="6" width="22.7109375" style="16" customWidth="1"/>
    <col min="7" max="7" width="2.5703125" style="16" bestFit="1" customWidth="1"/>
    <col min="8" max="8" width="2.140625" style="16" bestFit="1" customWidth="1"/>
    <col min="9" max="9" width="2.5703125" style="16" bestFit="1" customWidth="1"/>
    <col min="10" max="11" width="2" style="16" bestFit="1" customWidth="1"/>
    <col min="12" max="12" width="2.140625" style="16" bestFit="1" customWidth="1"/>
    <col min="13" max="13" width="2" style="16" bestFit="1" customWidth="1"/>
    <col min="14" max="16" width="2.28515625" style="16" bestFit="1" customWidth="1"/>
    <col min="17" max="17" width="12" style="16" bestFit="1" customWidth="1"/>
    <col min="18" max="18" width="12.42578125" style="16" bestFit="1" customWidth="1"/>
    <col min="19" max="19" width="12.85546875" style="16" bestFit="1" customWidth="1"/>
    <col min="20" max="21" width="10.5703125" style="16" bestFit="1" customWidth="1"/>
    <col min="22" max="16384" width="11.42578125" style="16"/>
  </cols>
  <sheetData>
    <row r="1" spans="1:22" x14ac:dyDescent="0.25">
      <c r="A1" s="144" t="s">
        <v>23</v>
      </c>
      <c r="B1" s="145"/>
      <c r="C1" s="145"/>
      <c r="D1" s="145"/>
      <c r="E1" s="145"/>
      <c r="F1" s="146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7"/>
    </row>
    <row r="2" spans="1:22" x14ac:dyDescent="0.25">
      <c r="A2" s="95" t="s">
        <v>124</v>
      </c>
      <c r="B2" s="96"/>
      <c r="C2" s="96"/>
      <c r="D2" s="96"/>
      <c r="E2" s="96"/>
      <c r="F2" s="16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7"/>
    </row>
    <row r="3" spans="1:22" x14ac:dyDescent="0.25">
      <c r="A3" s="147" t="s">
        <v>108</v>
      </c>
      <c r="B3" s="147"/>
      <c r="C3" s="147"/>
      <c r="D3" s="147"/>
      <c r="E3" s="147"/>
      <c r="F3" s="14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7"/>
    </row>
    <row r="4" spans="1:22" x14ac:dyDescent="0.25">
      <c r="A4" s="19" t="s">
        <v>30</v>
      </c>
      <c r="B4" s="19" t="s">
        <v>31</v>
      </c>
      <c r="C4" s="19" t="s">
        <v>32</v>
      </c>
      <c r="D4" s="148" t="s">
        <v>33</v>
      </c>
      <c r="E4" s="148"/>
      <c r="F4" s="19" t="s">
        <v>34</v>
      </c>
    </row>
    <row r="5" spans="1:22" x14ac:dyDescent="0.25">
      <c r="A5" s="19"/>
      <c r="B5" s="19"/>
      <c r="C5" s="19"/>
      <c r="D5" s="19" t="s">
        <v>35</v>
      </c>
      <c r="E5" s="19" t="s">
        <v>36</v>
      </c>
      <c r="F5" s="19"/>
    </row>
    <row r="6" spans="1:22" x14ac:dyDescent="0.25">
      <c r="A6" s="149" t="s">
        <v>51</v>
      </c>
      <c r="B6" s="150"/>
      <c r="C6" s="150"/>
      <c r="D6" s="150"/>
      <c r="E6" s="150"/>
      <c r="F6" s="151"/>
    </row>
    <row r="7" spans="1:22" ht="25.5" customHeight="1" x14ac:dyDescent="0.25">
      <c r="A7" s="152" t="s">
        <v>64</v>
      </c>
      <c r="B7" s="152"/>
      <c r="C7" s="152"/>
      <c r="D7" s="152"/>
      <c r="E7" s="152"/>
      <c r="F7" s="152"/>
    </row>
    <row r="8" spans="1:22" ht="51.75" x14ac:dyDescent="0.25">
      <c r="A8" s="56" t="s">
        <v>52</v>
      </c>
      <c r="B8" s="20" t="s">
        <v>109</v>
      </c>
      <c r="C8" s="27">
        <v>988.625</v>
      </c>
      <c r="D8" s="21">
        <v>12</v>
      </c>
      <c r="E8" s="28">
        <f>D8*C8</f>
        <v>11863.5</v>
      </c>
      <c r="F8" s="25">
        <f>E8</f>
        <v>11863.5</v>
      </c>
    </row>
    <row r="9" spans="1:22" ht="51.75" x14ac:dyDescent="0.25">
      <c r="A9" s="56" t="s">
        <v>52</v>
      </c>
      <c r="B9" s="20" t="s">
        <v>109</v>
      </c>
      <c r="C9" s="27">
        <v>682.29</v>
      </c>
      <c r="D9" s="21">
        <v>3</v>
      </c>
      <c r="E9" s="28">
        <f t="shared" ref="E9:E11" si="0">D9*C9</f>
        <v>2046.87</v>
      </c>
      <c r="F9" s="25">
        <f t="shared" ref="F9:F11" si="1">E9</f>
        <v>2046.87</v>
      </c>
    </row>
    <row r="10" spans="1:22" ht="38.25" x14ac:dyDescent="0.25">
      <c r="A10" s="55" t="s">
        <v>76</v>
      </c>
      <c r="B10" s="20" t="s">
        <v>109</v>
      </c>
      <c r="C10" s="27">
        <v>1863.11</v>
      </c>
      <c r="D10" s="21">
        <v>1</v>
      </c>
      <c r="E10" s="28">
        <f t="shared" si="0"/>
        <v>1863.11</v>
      </c>
      <c r="F10" s="25">
        <f t="shared" si="1"/>
        <v>1863.11</v>
      </c>
    </row>
    <row r="11" spans="1:22" ht="25.5" x14ac:dyDescent="0.25">
      <c r="A11" s="12" t="s">
        <v>81</v>
      </c>
      <c r="B11" s="20" t="s">
        <v>109</v>
      </c>
      <c r="C11" s="27">
        <v>1820.91</v>
      </c>
      <c r="D11" s="21">
        <v>1</v>
      </c>
      <c r="E11" s="28">
        <f t="shared" si="0"/>
        <v>1820.91</v>
      </c>
      <c r="F11" s="25">
        <f t="shared" si="1"/>
        <v>1820.91</v>
      </c>
    </row>
    <row r="12" spans="1:22" ht="36.75" customHeight="1" x14ac:dyDescent="0.25">
      <c r="A12" s="153" t="s">
        <v>65</v>
      </c>
      <c r="B12" s="153"/>
      <c r="C12" s="153"/>
      <c r="D12" s="153"/>
      <c r="E12" s="153"/>
      <c r="F12" s="64">
        <f>SUM(F8:F11)</f>
        <v>17594.39</v>
      </c>
    </row>
    <row r="13" spans="1:22" ht="30.75" customHeight="1" x14ac:dyDescent="0.25">
      <c r="A13" s="149" t="s">
        <v>39</v>
      </c>
      <c r="B13" s="150"/>
      <c r="C13" s="150"/>
      <c r="D13" s="150"/>
      <c r="E13" s="150"/>
      <c r="F13" s="151"/>
    </row>
    <row r="14" spans="1:22" ht="44.25" customHeight="1" x14ac:dyDescent="0.25">
      <c r="A14" s="71" t="s">
        <v>85</v>
      </c>
      <c r="B14" s="20" t="s">
        <v>109</v>
      </c>
      <c r="C14" s="26">
        <v>720</v>
      </c>
      <c r="D14" s="21">
        <v>1</v>
      </c>
      <c r="E14" s="28">
        <f t="shared" ref="E14:E17" si="2">D14*C14</f>
        <v>720</v>
      </c>
      <c r="F14" s="25">
        <f>E14</f>
        <v>720</v>
      </c>
    </row>
    <row r="15" spans="1:22" ht="21.75" customHeight="1" x14ac:dyDescent="0.25">
      <c r="A15" s="70" t="s">
        <v>83</v>
      </c>
      <c r="B15" s="20" t="s">
        <v>109</v>
      </c>
      <c r="C15" s="41">
        <v>1080</v>
      </c>
      <c r="D15" s="21">
        <v>1</v>
      </c>
      <c r="E15" s="28">
        <f t="shared" si="2"/>
        <v>1080</v>
      </c>
      <c r="F15" s="25">
        <f>E15</f>
        <v>1080</v>
      </c>
    </row>
    <row r="16" spans="1:22" ht="36" customHeight="1" x14ac:dyDescent="0.25">
      <c r="A16" s="71" t="s">
        <v>99</v>
      </c>
      <c r="B16" s="20" t="s">
        <v>109</v>
      </c>
      <c r="C16" s="41">
        <v>1163.67</v>
      </c>
      <c r="D16" s="21">
        <v>2</v>
      </c>
      <c r="E16" s="28">
        <f t="shared" si="2"/>
        <v>2327.34</v>
      </c>
      <c r="F16" s="25">
        <f>E16</f>
        <v>2327.34</v>
      </c>
    </row>
    <row r="17" spans="1:6" ht="42" customHeight="1" x14ac:dyDescent="0.25">
      <c r="A17" s="75" t="s">
        <v>133</v>
      </c>
      <c r="B17" s="22" t="s">
        <v>44</v>
      </c>
      <c r="C17" s="41">
        <v>1329.96</v>
      </c>
      <c r="D17" s="21">
        <v>1</v>
      </c>
      <c r="E17" s="28">
        <f t="shared" si="2"/>
        <v>1329.96</v>
      </c>
      <c r="F17" s="25">
        <f>E17</f>
        <v>1329.96</v>
      </c>
    </row>
    <row r="18" spans="1:6" s="43" customFormat="1" ht="16.5" customHeight="1" x14ac:dyDescent="0.25">
      <c r="A18" s="161" t="s">
        <v>37</v>
      </c>
      <c r="B18" s="162"/>
      <c r="C18" s="162"/>
      <c r="D18" s="162"/>
      <c r="E18" s="163"/>
      <c r="F18" s="42">
        <f>SUM(F14:F17)</f>
        <v>5457.3</v>
      </c>
    </row>
    <row r="19" spans="1:6" x14ac:dyDescent="0.25">
      <c r="A19" s="149"/>
      <c r="B19" s="150"/>
      <c r="C19" s="150"/>
      <c r="D19" s="150"/>
      <c r="E19" s="150"/>
      <c r="F19" s="151"/>
    </row>
    <row r="20" spans="1:6" x14ac:dyDescent="0.25">
      <c r="A20" s="149" t="s">
        <v>40</v>
      </c>
      <c r="B20" s="150"/>
      <c r="C20" s="150"/>
      <c r="D20" s="150"/>
      <c r="E20" s="150"/>
      <c r="F20" s="151"/>
    </row>
    <row r="21" spans="1:6" ht="39" customHeight="1" x14ac:dyDescent="0.25">
      <c r="A21" s="8" t="s">
        <v>134</v>
      </c>
      <c r="B21" s="20" t="s">
        <v>109</v>
      </c>
      <c r="C21" s="41">
        <v>1039.98</v>
      </c>
      <c r="D21" s="23">
        <v>1</v>
      </c>
      <c r="E21" s="28">
        <f t="shared" ref="E21:E24" si="3">D21*C21</f>
        <v>1039.98</v>
      </c>
      <c r="F21" s="25">
        <f t="shared" ref="F21:F24" si="4">E21</f>
        <v>1039.98</v>
      </c>
    </row>
    <row r="22" spans="1:6" ht="66" customHeight="1" x14ac:dyDescent="0.25">
      <c r="A22" s="8" t="s">
        <v>135</v>
      </c>
      <c r="B22" s="20" t="s">
        <v>109</v>
      </c>
      <c r="C22" s="41">
        <v>1039.98</v>
      </c>
      <c r="D22" s="23">
        <v>1</v>
      </c>
      <c r="E22" s="28">
        <f t="shared" si="3"/>
        <v>1039.98</v>
      </c>
      <c r="F22" s="25">
        <f t="shared" si="4"/>
        <v>1039.98</v>
      </c>
    </row>
    <row r="23" spans="1:6" ht="42" customHeight="1" x14ac:dyDescent="0.25">
      <c r="A23" s="13" t="s">
        <v>97</v>
      </c>
      <c r="B23" s="20" t="s">
        <v>109</v>
      </c>
      <c r="C23" s="41">
        <v>630</v>
      </c>
      <c r="D23" s="23">
        <v>1</v>
      </c>
      <c r="E23" s="28">
        <f t="shared" si="3"/>
        <v>630</v>
      </c>
      <c r="F23" s="25">
        <f t="shared" si="4"/>
        <v>630</v>
      </c>
    </row>
    <row r="24" spans="1:6" ht="54" customHeight="1" x14ac:dyDescent="0.25">
      <c r="A24" s="13" t="s">
        <v>91</v>
      </c>
      <c r="B24" s="20" t="s">
        <v>109</v>
      </c>
      <c r="C24" s="41">
        <v>630</v>
      </c>
      <c r="D24" s="23">
        <v>1</v>
      </c>
      <c r="E24" s="28">
        <f t="shared" si="3"/>
        <v>630</v>
      </c>
      <c r="F24" s="25">
        <f t="shared" si="4"/>
        <v>630</v>
      </c>
    </row>
    <row r="25" spans="1:6" ht="20.25" customHeight="1" x14ac:dyDescent="0.25">
      <c r="A25" s="164" t="s">
        <v>37</v>
      </c>
      <c r="B25" s="165"/>
      <c r="C25" s="165"/>
      <c r="D25" s="165"/>
      <c r="E25" s="166"/>
      <c r="F25" s="57">
        <f>SUM(F21:F24)</f>
        <v>3339.96</v>
      </c>
    </row>
    <row r="26" spans="1:6" x14ac:dyDescent="0.25">
      <c r="A26" s="149" t="s">
        <v>45</v>
      </c>
      <c r="B26" s="150"/>
      <c r="C26" s="150"/>
      <c r="D26" s="150"/>
      <c r="E26" s="150"/>
      <c r="F26" s="151"/>
    </row>
    <row r="27" spans="1:6" ht="25.5" x14ac:dyDescent="0.25">
      <c r="A27" s="71" t="s">
        <v>121</v>
      </c>
      <c r="B27" s="20" t="s">
        <v>109</v>
      </c>
      <c r="C27" s="58">
        <v>355.55333333333334</v>
      </c>
      <c r="D27" s="21">
        <v>3</v>
      </c>
      <c r="E27" s="28">
        <f>D27*C27</f>
        <v>1066.6600000000001</v>
      </c>
      <c r="F27" s="25">
        <f t="shared" ref="F27:F28" si="5">E27</f>
        <v>1066.6600000000001</v>
      </c>
    </row>
    <row r="28" spans="1:6" ht="33" customHeight="1" x14ac:dyDescent="0.25">
      <c r="A28" s="70" t="s">
        <v>104</v>
      </c>
      <c r="B28" s="20" t="s">
        <v>109</v>
      </c>
      <c r="C28" s="26">
        <v>533.33000000000004</v>
      </c>
      <c r="D28" s="20">
        <v>2</v>
      </c>
      <c r="E28" s="28">
        <f>D28*C28</f>
        <v>1066.6600000000001</v>
      </c>
      <c r="F28" s="25">
        <f t="shared" si="5"/>
        <v>1066.6600000000001</v>
      </c>
    </row>
    <row r="29" spans="1:6" x14ac:dyDescent="0.25">
      <c r="A29" s="154" t="s">
        <v>37</v>
      </c>
      <c r="B29" s="155"/>
      <c r="C29" s="155"/>
      <c r="D29" s="155"/>
      <c r="E29" s="156"/>
      <c r="F29" s="24">
        <f>SUM(F27:F28)</f>
        <v>2133.3200000000002</v>
      </c>
    </row>
    <row r="30" spans="1:6" x14ac:dyDescent="0.25">
      <c r="A30" s="157" t="s">
        <v>38</v>
      </c>
      <c r="B30" s="158"/>
      <c r="C30" s="158"/>
      <c r="D30" s="158"/>
      <c r="E30" s="159"/>
      <c r="F30" s="85">
        <f>F29+F25+F18+F12</f>
        <v>28524.97</v>
      </c>
    </row>
    <row r="32" spans="1:6" ht="15.75" x14ac:dyDescent="0.25">
      <c r="B32" s="143" t="s">
        <v>107</v>
      </c>
      <c r="C32" s="143"/>
    </row>
    <row r="33" spans="2:3" x14ac:dyDescent="0.25">
      <c r="B33" s="79" t="s">
        <v>69</v>
      </c>
      <c r="C33" s="79">
        <v>1</v>
      </c>
    </row>
    <row r="34" spans="2:3" x14ac:dyDescent="0.25">
      <c r="B34" s="79" t="s">
        <v>54</v>
      </c>
      <c r="C34" s="79">
        <v>2</v>
      </c>
    </row>
    <row r="35" spans="2:3" x14ac:dyDescent="0.25">
      <c r="B35" s="79" t="s">
        <v>70</v>
      </c>
      <c r="C35" s="79">
        <v>3</v>
      </c>
    </row>
    <row r="36" spans="2:3" x14ac:dyDescent="0.25">
      <c r="B36" s="79" t="s">
        <v>71</v>
      </c>
      <c r="C36" s="79">
        <v>4</v>
      </c>
    </row>
    <row r="37" spans="2:3" x14ac:dyDescent="0.25">
      <c r="B37" s="79" t="s">
        <v>77</v>
      </c>
      <c r="C37" s="79">
        <v>5</v>
      </c>
    </row>
    <row r="38" spans="2:3" x14ac:dyDescent="0.25">
      <c r="B38" s="79" t="s">
        <v>60</v>
      </c>
      <c r="C38" s="79">
        <v>6</v>
      </c>
    </row>
    <row r="39" spans="2:3" x14ac:dyDescent="0.25">
      <c r="B39" s="79" t="s">
        <v>58</v>
      </c>
      <c r="C39" s="79">
        <v>7</v>
      </c>
    </row>
  </sheetData>
  <mergeCells count="16">
    <mergeCell ref="B32:C32"/>
    <mergeCell ref="A1:F1"/>
    <mergeCell ref="A3:F3"/>
    <mergeCell ref="D4:E4"/>
    <mergeCell ref="A6:F6"/>
    <mergeCell ref="A7:F7"/>
    <mergeCell ref="A12:E12"/>
    <mergeCell ref="A26:F26"/>
    <mergeCell ref="A29:E29"/>
    <mergeCell ref="A30:E30"/>
    <mergeCell ref="A2:F2"/>
    <mergeCell ref="A18:E18"/>
    <mergeCell ref="A19:F19"/>
    <mergeCell ref="A20:F20"/>
    <mergeCell ref="A13:F13"/>
    <mergeCell ref="A25:E25"/>
  </mergeCells>
  <pageMargins left="0.7" right="0.7" top="0.75" bottom="0.75" header="0.3" footer="0.3"/>
  <pageSetup paperSize="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Protección y Control</vt:lpstr>
      <vt:lpstr>Manejo de Recursos</vt:lpstr>
      <vt:lpstr>Uso Público</vt:lpstr>
      <vt:lpstr>Administración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</dc:creator>
  <cp:lastModifiedBy>Windows 10</cp:lastModifiedBy>
  <cp:lastPrinted>2021-02-22T22:17:43Z</cp:lastPrinted>
  <dcterms:created xsi:type="dcterms:W3CDTF">2015-02-16T15:02:46Z</dcterms:created>
  <dcterms:modified xsi:type="dcterms:W3CDTF">2021-05-05T16:25:26Z</dcterms:modified>
</cp:coreProperties>
</file>