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A 2019_EL RECUERDO\POA EL RECUERDO 2019\"/>
    </mc:Choice>
  </mc:AlternateContent>
  <bookViews>
    <workbookView xWindow="0" yWindow="45" windowWidth="15480" windowHeight="9240" tabRatio="783" activeTab="1"/>
  </bookViews>
  <sheets>
    <sheet name="Proteccion y control - Tabla 1" sheetId="1" r:id="rId1"/>
    <sheet name="Manejo de Recursos - Tabla 1" sheetId="2" r:id="rId2"/>
    <sheet name="Investigación y Monitoreo - Tab" sheetId="3" r:id="rId3"/>
    <sheet name="Uso Publico - Tabla 1" sheetId="4" r:id="rId4"/>
    <sheet name="Presupuesto Ideal año 2019" sheetId="7" r:id="rId5"/>
  </sheets>
  <calcPr calcId="162913"/>
</workbook>
</file>

<file path=xl/calcChain.xml><?xml version="1.0" encoding="utf-8"?>
<calcChain xmlns="http://schemas.openxmlformats.org/spreadsheetml/2006/main">
  <c r="B12" i="7" l="1"/>
  <c r="C12" i="7"/>
  <c r="W15" i="4"/>
  <c r="V15" i="4"/>
  <c r="B10" i="7"/>
  <c r="C9" i="7"/>
  <c r="B9" i="7"/>
  <c r="X20" i="1"/>
  <c r="W23" i="1"/>
  <c r="V23" i="1"/>
  <c r="V22" i="1"/>
  <c r="W22" i="1"/>
  <c r="V16" i="1"/>
  <c r="W16" i="1"/>
  <c r="C10" i="7"/>
  <c r="V31" i="2"/>
  <c r="W31" i="2"/>
  <c r="V30" i="2"/>
  <c r="W30" i="2"/>
  <c r="V16" i="2"/>
  <c r="W16" i="2"/>
  <c r="B11" i="7"/>
  <c r="C11" i="7" l="1"/>
  <c r="W31" i="3"/>
  <c r="V31" i="3"/>
  <c r="W14" i="4"/>
  <c r="V14" i="4"/>
  <c r="V13" i="4"/>
  <c r="V30" i="3"/>
  <c r="V29" i="3"/>
  <c r="X31" i="2"/>
  <c r="V29" i="2"/>
  <c r="V28" i="2"/>
  <c r="V27" i="2"/>
  <c r="V15" i="2"/>
  <c r="V14" i="2"/>
  <c r="V14" i="1"/>
  <c r="W21" i="1" l="1"/>
  <c r="V21" i="1"/>
  <c r="X21" i="1" s="1"/>
  <c r="W20" i="1"/>
  <c r="V20" i="1"/>
  <c r="V15" i="1"/>
  <c r="V13" i="1"/>
  <c r="X14" i="4" l="1"/>
  <c r="X14" i="1" l="1"/>
  <c r="X15" i="1"/>
  <c r="X13" i="1"/>
  <c r="X13" i="4" l="1"/>
  <c r="X16" i="4" s="1"/>
  <c r="X29" i="2"/>
  <c r="X28" i="2"/>
  <c r="X27" i="2"/>
  <c r="X15" i="2"/>
  <c r="X14" i="2"/>
  <c r="X17" i="2" l="1"/>
  <c r="X30" i="3"/>
  <c r="X24" i="1" l="1"/>
  <c r="X17" i="1"/>
  <c r="X29" i="3"/>
  <c r="X32" i="3" s="1"/>
  <c r="X32" i="2" l="1"/>
  <c r="D12" i="7"/>
  <c r="X25" i="1" l="1"/>
  <c r="D9" i="7"/>
  <c r="D10" i="7"/>
  <c r="B14" i="7"/>
  <c r="D11" i="7"/>
  <c r="C14" i="7" l="1"/>
  <c r="D14" i="7"/>
</calcChain>
</file>

<file path=xl/sharedStrings.xml><?xml version="1.0" encoding="utf-8"?>
<sst xmlns="http://schemas.openxmlformats.org/spreadsheetml/2006/main" count="391" uniqueCount="134">
  <si>
    <t>CONSEJO NACIONAL DE AREA PROTEGIDAS -CONAP-</t>
  </si>
  <si>
    <t>2. Línea de acción: Conservación del área protegida y su biodiversidad</t>
  </si>
  <si>
    <t>3. Programa: Protección y control</t>
  </si>
  <si>
    <t>No.</t>
  </si>
  <si>
    <t>Ubicación Geográfica</t>
  </si>
  <si>
    <t>Actividades</t>
  </si>
  <si>
    <t>Meses</t>
  </si>
  <si>
    <t>Responsable</t>
  </si>
  <si>
    <t>Verificadores</t>
  </si>
  <si>
    <t>Financiamiento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</si>
  <si>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</si>
  <si>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</si>
  <si>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</si>
  <si>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</si>
  <si>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</si>
  <si>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</si>
  <si>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</si>
  <si>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</si>
  <si>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</si>
  <si>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Código de Donante</t>
  </si>
  <si>
    <t>Monto</t>
  </si>
  <si>
    <t>conap</t>
  </si>
  <si>
    <t>TOTAL</t>
  </si>
  <si>
    <t>1.1.1</t>
  </si>
  <si>
    <t>Área Protegida</t>
  </si>
  <si>
    <t>x</t>
  </si>
  <si>
    <t>1.1.2</t>
  </si>
  <si>
    <t>Autoridades locales de las comunidades son capacitadas sobre prevención y control de incendios forestales</t>
  </si>
  <si>
    <t>Informe de la actividad (plan, listados y fotos)</t>
  </si>
  <si>
    <t>1.1.3</t>
  </si>
  <si>
    <t>1.2.1</t>
  </si>
  <si>
    <t>1.2.2</t>
  </si>
  <si>
    <t>1.2.3</t>
  </si>
  <si>
    <t>CONSEJO NACIONAL DE AREAS PROTEGIDAS -CONAP-</t>
  </si>
  <si>
    <t>1. Línea de acción: Conservación del área protegida y su biodiversidad.</t>
  </si>
  <si>
    <t>2. Programa: Manejo de Recursos</t>
  </si>
  <si>
    <t xml:space="preserve">3. Sub programa: Manejo de ecosistemas, flora y fauna  </t>
  </si>
  <si>
    <t>4. Resultado esperado: Crear las normas necesarias para el manejo de los recursos naturales con énfasis en su capacidad de uso a efecto de mantener la representatividad de flora y fauna silvestre del lugar.</t>
  </si>
  <si>
    <t>Código</t>
  </si>
  <si>
    <t>CONAP</t>
  </si>
  <si>
    <t>Resultado 1.1 1. Definir planes para el desarrollo sostenible de los recursos naturales del área protegida</t>
  </si>
  <si>
    <t xml:space="preserve">3. Sub programa: Actividades Productivas  </t>
  </si>
  <si>
    <t>4. Resultado esperado: Brindar alternativas de ingresos económicos a la población local, a través de actividades productivas que promuevan la conservación de los recursos naturales.</t>
  </si>
  <si>
    <t>1. Línea de acción: .</t>
  </si>
  <si>
    <t>Conservación del Área Protegida y su Biodiversidad</t>
  </si>
  <si>
    <t xml:space="preserve">2. Programa: </t>
  </si>
  <si>
    <t>Investigación y Monitoreo</t>
  </si>
  <si>
    <t xml:space="preserve">3. Sub programa: </t>
  </si>
  <si>
    <t xml:space="preserve">4. Resultado esperado: </t>
  </si>
  <si>
    <t>Monitoreo del estado del Área Protegida</t>
  </si>
  <si>
    <t>Monitorear el Aprovechamiento del recurso bosque, de las fuentes de agua, así como el cumplimiento del manejo y administración de los RRNN utilizados por las comunidades</t>
  </si>
  <si>
    <t>Resultado 1.1 Monitorear el aprovechamiento del recurso bosque, de las fuentes de agua, así como el  cumplimiento del manejo y administración de los RRNN</t>
  </si>
  <si>
    <t>Se cuenta con un registro y normativas para el desarrollo eco turístico del área protegida</t>
  </si>
  <si>
    <t>Monitoreo de  las  actividades  turísticas en las zonas definidas para  el efecto</t>
  </si>
  <si>
    <t>Informe de monitoreo y/o inspección, fotografías,.</t>
  </si>
  <si>
    <t>Uso Público</t>
  </si>
  <si>
    <t>Interpretación y Educación Ambiental</t>
  </si>
  <si>
    <t>Resultado 1.1  Implementación del Programa de Educación Ambiental No Formal a los pobladores de las comunidades de Influencia al Área Protegida</t>
  </si>
  <si>
    <t xml:space="preserve">PROGRAMA </t>
  </si>
  <si>
    <t>total (Q)</t>
  </si>
  <si>
    <t>Protección y Control</t>
  </si>
  <si>
    <t>Manejo de Recursos</t>
  </si>
  <si>
    <t>Total</t>
  </si>
  <si>
    <t>Conap</t>
  </si>
  <si>
    <t>Conap (salario proporcional del Guarda Recursos)</t>
  </si>
  <si>
    <t>Se registra los incendios si existiera</t>
  </si>
  <si>
    <t>Turismo en área protegida</t>
  </si>
  <si>
    <t>1.2.4</t>
  </si>
  <si>
    <t>RESERVA NATURAL PRIVADA EL RECUERDO, CHICAMN QUICHE</t>
  </si>
  <si>
    <t xml:space="preserve">Propietario ( en especie) </t>
  </si>
  <si>
    <t xml:space="preserve">Informes de la actividad </t>
  </si>
  <si>
    <t>SUB-TOTAL</t>
  </si>
  <si>
    <t>1.1.4</t>
  </si>
  <si>
    <t>Se establece mecanismos forestales de restauracion y uso sostenible.</t>
  </si>
  <si>
    <t xml:space="preserve">Informes y fotografías de patrullajes y recorridos. </t>
  </si>
  <si>
    <t xml:space="preserve">Restauracion de Areas sin vegetacion </t>
  </si>
  <si>
    <t xml:space="preserve">Reforestacion en areas sin vegetacion </t>
  </si>
  <si>
    <t>RESERVA NATURAL PRIVADA EL RECUERDO, CHICAMAN  QUICHE</t>
  </si>
  <si>
    <t>Resultado 1.1 1. Desarrollar sistemas de manejo forestal, agropecuario, turismo, protección y calidad de fuentes de agua</t>
  </si>
  <si>
    <t>TOTAL Línea de acción: Conservación del área protegida y su biodiversidad.</t>
  </si>
  <si>
    <t>Area protegida</t>
  </si>
  <si>
    <t>Monitoreo  e investigacion de la flora y fauna silvestre dentro del area con fines cientificas y   turísticas</t>
  </si>
  <si>
    <t>Informe de monitoreo y/o investigacion, fotografías,.</t>
  </si>
  <si>
    <t xml:space="preserve">Implementacion de Sistemas Agroforestales </t>
  </si>
  <si>
    <t xml:space="preserve">Establecimeinto de un Jardin Etnobotanico </t>
  </si>
  <si>
    <t>Establecer un jardin de plantas medicinales, endemicas del area para producir remedios caseros.</t>
  </si>
  <si>
    <t>RESERVA NATURAL PRIVADA EL RECUERDO, USPANTAN  QUICHE</t>
  </si>
  <si>
    <t>Propietario</t>
  </si>
  <si>
    <t>RESERVA NATURAL PRIVADA EL RECUERDO, CHICAMAN QUICHE</t>
  </si>
  <si>
    <t xml:space="preserve">Propietario </t>
  </si>
  <si>
    <t>Propietario, Comunitario (en especie)</t>
  </si>
  <si>
    <t xml:space="preserve">Propietario ( jornales) </t>
  </si>
  <si>
    <t>PLAN OPERATIVO ANUAL 2019</t>
  </si>
  <si>
    <t>Resultado Esperado 2,019</t>
  </si>
  <si>
    <t>Elaboracion de rondas corta fuegos en el área protegida para evitar incendios forestales.</t>
  </si>
  <si>
    <t>creación y/o elaboración de rondas corta fuego</t>
  </si>
  <si>
    <t>Capacitación a autoridades comunales</t>
  </si>
  <si>
    <t>CONAP con apoyo del Propietario</t>
  </si>
  <si>
    <t>Monitoreo de incendios forestales</t>
  </si>
  <si>
    <t>Recorridos de guardarecursos y propietario en el  área protegida para controlar la extracción de recursos naturales en forma e ilegal</t>
  </si>
  <si>
    <t xml:space="preserve">Se realizan monitoreos  de control y vigilancia   recorriendo senderos estrategicos dentro del área por el propietario </t>
  </si>
  <si>
    <t xml:space="preserve">promoción para la Implementacion de turismo dentro del área. </t>
  </si>
  <si>
    <t>PLAN OPERATIVO ANUAL  2019</t>
  </si>
  <si>
    <t>Se realizaran monitoreos a los sitios arqueologicos que se encuentran dentro de del  àrea protegida.</t>
  </si>
  <si>
    <t>Se realiza monitoreo de  investigacion de flora y fauna .</t>
  </si>
  <si>
    <t>concientización a personas que visitan el área protegida</t>
  </si>
  <si>
    <t xml:space="preserve">personas  de las comunidades  son capacitadas en  la conservación y protección de los RRNN  </t>
  </si>
  <si>
    <t>Lista de participantes, fotografías e informes de las actividades realizadas</t>
  </si>
  <si>
    <t>5. Resultado esperado: Conservar los recursos naturales del área a través de actividades de manejo y monitoreo.</t>
  </si>
  <si>
    <t>Resultado 1.1 Coordinar y apoyar la implementación de planes de prevención y control de incendios forestales.</t>
  </si>
  <si>
    <t>Documentación de la realización de las rondas.</t>
  </si>
  <si>
    <t>Boleta de control y vigilancia</t>
  </si>
  <si>
    <t>Resultado 1.2 Propietario y personal del consejo nacional de áreas protegidas realizan monitoreos de control y vigilancia.</t>
  </si>
  <si>
    <t xml:space="preserve">Proteccion y mantenimiento de sitios arqueologicos </t>
  </si>
  <si>
    <t>Propietario ( en especie) y guarda recursos de CONAP</t>
  </si>
  <si>
    <t>Propietario  y guarda recursos de CONAP</t>
  </si>
  <si>
    <r>
      <t xml:space="preserve">4. Sub programas: </t>
    </r>
    <r>
      <rPr>
        <b/>
        <u/>
        <sz val="12"/>
        <color indexed="9"/>
        <rFont val="Arial"/>
        <family val="2"/>
      </rPr>
      <t>Prevención, Control y Vigilancia</t>
    </r>
  </si>
  <si>
    <t xml:space="preserve">Implementacion y mantenimietno de vivero forestal de especies endemicas del area. </t>
  </si>
  <si>
    <t>X</t>
  </si>
  <si>
    <t xml:space="preserve">manejo o mantenimiento de sistemas de parcelas demostrativas de sistemas agroforestales. </t>
  </si>
  <si>
    <t>Propietario. Conap.</t>
  </si>
  <si>
    <t>Mejorar el grado de sensibilización en los pobladores y visitantes al AP, para promover la valorización y el uso adecuado de los Recursos natutales</t>
  </si>
  <si>
    <t xml:space="preserve">comunidades de Influencia o aledañas al área protegida </t>
  </si>
  <si>
    <t>propietario
(Durante cada visita turistica al área protegida)</t>
  </si>
  <si>
    <t>Charla durante los recorridos</t>
  </si>
  <si>
    <t>Reserva natural Privada El recuerdo, chicaman, Quiché</t>
  </si>
  <si>
    <t>concientización a personas de las comunidades cercanas a l área protegida</t>
  </si>
  <si>
    <t>propietario y Conap</t>
  </si>
  <si>
    <t>listados de participantes</t>
  </si>
  <si>
    <t>charlas a comunidades</t>
  </si>
  <si>
    <t>PRESUPUESTO IDEAL PARA EL AÑO 2019</t>
  </si>
  <si>
    <t>PRESUPUESTO Plan Operativo Anual 2019</t>
  </si>
  <si>
    <t>SUB TOTAL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</si>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</sst>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[$Q-100A]#,##0.00"/>
  </numFmts>
  <fonts count="29">
    <font>
      <sz val="11"/>
      <color indexed="8"/>
      <name val="Helvetica Neue"/>
    </font>
    <font>
      <sz val="10"/>
      <color indexed="9"/>
      <name val="Arial"/>
    </font>
    <font>
      <b/>
      <sz val="12"/>
      <color indexed="9"/>
      <name val="Times New Roman"/>
    </font>
    <font>
      <b/>
      <sz val="12"/>
      <color indexed="9"/>
      <name val="Arial"/>
    </font>
    <font>
      <b/>
      <sz val="10"/>
      <color indexed="9"/>
      <name val="Arial"/>
    </font>
    <font>
      <b/>
      <sz val="10"/>
      <color indexed="12"/>
      <name val="Arial"/>
    </font>
    <font>
      <sz val="9"/>
      <color indexed="9"/>
      <name val="Arial"/>
    </font>
    <font>
      <b/>
      <sz val="9"/>
      <color indexed="9"/>
      <name val="Arial"/>
    </font>
    <font>
      <sz val="9"/>
      <color indexed="12"/>
      <name val="Arial"/>
    </font>
    <font>
      <sz val="9"/>
      <color rgb="FFFF000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sz val="11"/>
      <color indexed="8"/>
      <name val="Helvetica Neue"/>
    </font>
    <font>
      <sz val="12"/>
      <color indexed="9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Times New Roman"/>
      <family val="1"/>
    </font>
    <font>
      <b/>
      <u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16"/>
      <color indexed="9"/>
      <name val="Arial"/>
      <family val="2"/>
    </font>
    <font>
      <b/>
      <sz val="16"/>
      <color indexed="9"/>
      <name val="Times New Roman"/>
      <family val="1"/>
    </font>
    <font>
      <sz val="12"/>
      <color indexed="12"/>
      <name val="Arial"/>
      <family val="2"/>
    </font>
    <font>
      <b/>
      <sz val="18"/>
      <color indexed="9"/>
      <name val="Arial"/>
      <family val="2"/>
    </font>
    <font>
      <b/>
      <sz val="18"/>
      <color indexed="9"/>
      <name val="Times New Roman"/>
      <family val="1"/>
    </font>
    <font>
      <b/>
      <i/>
      <sz val="14"/>
      <color indexed="9"/>
      <name val="Arial"/>
      <family val="2"/>
    </font>
    <font>
      <b/>
      <i/>
      <sz val="18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</borders>
  <cellStyleXfs count="3">
    <xf numFmtId="0" fontId="0" fillId="0" borderId="0" applyNumberFormat="0" applyFill="0" applyBorder="0" applyProtection="0">
      <alignment vertical="top"/>
    </xf>
    <xf numFmtId="164" fontId="13" fillId="0" borderId="0" applyFont="0" applyFill="0" applyBorder="0" applyAlignment="0" applyProtection="0"/>
    <xf numFmtId="0" fontId="10" fillId="0" borderId="0"/>
  </cellStyleXfs>
  <cellXfs count="188">
    <xf numFmtId="0" fontId="0" fillId="0" borderId="0" xfId="0" applyAlignment="1"/>
    <xf numFmtId="0" fontId="1" fillId="0" borderId="0" xfId="0" applyNumberFormat="1" applyFont="1" applyAlignment="1"/>
    <xf numFmtId="0" fontId="2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4" fillId="2" borderId="2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1" fillId="2" borderId="5" xfId="0" applyNumberFormat="1" applyFont="1" applyFill="1" applyBorder="1" applyAlignment="1">
      <alignment horizontal="center" vertical="top" wrapText="1"/>
    </xf>
    <xf numFmtId="0" fontId="1" fillId="2" borderId="5" xfId="0" applyNumberFormat="1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165" fontId="4" fillId="2" borderId="5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top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Border="1" applyAlignment="1"/>
    <xf numFmtId="0" fontId="10" fillId="0" borderId="0" xfId="0" applyNumberFormat="1" applyFont="1" applyAlignment="1"/>
    <xf numFmtId="0" fontId="1" fillId="2" borderId="0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/>
    <xf numFmtId="0" fontId="1" fillId="2" borderId="0" xfId="0" applyNumberFormat="1" applyFont="1" applyFill="1" applyBorder="1" applyAlignment="1">
      <alignment vertical="top" wrapText="1"/>
    </xf>
    <xf numFmtId="0" fontId="11" fillId="2" borderId="0" xfId="0" applyNumberFormat="1" applyFont="1" applyFill="1" applyBorder="1" applyAlignment="1">
      <alignment horizontal="center" vertical="top" wrapText="1"/>
    </xf>
    <xf numFmtId="165" fontId="4" fillId="5" borderId="0" xfId="0" applyNumberFormat="1" applyFont="1" applyFill="1" applyBorder="1" applyAlignment="1">
      <alignment horizontal="center" vertical="center" wrapText="1"/>
    </xf>
    <xf numFmtId="0" fontId="14" fillId="4" borderId="6" xfId="0" applyNumberFormat="1" applyFont="1" applyFill="1" applyBorder="1" applyAlignment="1">
      <alignment horizontal="center" vertical="top" wrapText="1"/>
    </xf>
    <xf numFmtId="0" fontId="14" fillId="2" borderId="6" xfId="0" applyNumberFormat="1" applyFont="1" applyFill="1" applyBorder="1" applyAlignment="1">
      <alignment horizontal="left" vertical="top" wrapText="1"/>
    </xf>
    <xf numFmtId="0" fontId="14" fillId="2" borderId="6" xfId="0" applyNumberFormat="1" applyFont="1" applyFill="1" applyBorder="1" applyAlignment="1">
      <alignment horizontal="center" vertical="center" wrapText="1"/>
    </xf>
    <xf numFmtId="165" fontId="14" fillId="2" borderId="6" xfId="0" applyNumberFormat="1" applyFont="1" applyFill="1" applyBorder="1" applyAlignment="1">
      <alignment horizontal="center" vertical="center" wrapText="1"/>
    </xf>
    <xf numFmtId="165" fontId="14" fillId="5" borderId="6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top" wrapText="1"/>
    </xf>
    <xf numFmtId="0" fontId="14" fillId="2" borderId="6" xfId="0" applyNumberFormat="1" applyFont="1" applyFill="1" applyBorder="1" applyAlignment="1">
      <alignment vertical="top" wrapText="1"/>
    </xf>
    <xf numFmtId="0" fontId="14" fillId="5" borderId="6" xfId="0" applyNumberFormat="1" applyFont="1" applyFill="1" applyBorder="1" applyAlignment="1">
      <alignment horizontal="center" vertical="top" wrapText="1"/>
    </xf>
    <xf numFmtId="0" fontId="16" fillId="2" borderId="6" xfId="0" applyNumberFormat="1" applyFont="1" applyFill="1" applyBorder="1" applyAlignment="1">
      <alignment vertical="top" wrapText="1"/>
    </xf>
    <xf numFmtId="165" fontId="17" fillId="2" borderId="6" xfId="0" applyNumberFormat="1" applyFont="1" applyFill="1" applyBorder="1" applyAlignment="1"/>
    <xf numFmtId="0" fontId="14" fillId="0" borderId="0" xfId="0" applyNumberFormat="1" applyFont="1" applyAlignment="1"/>
    <xf numFmtId="0" fontId="14" fillId="2" borderId="6" xfId="0" applyNumberFormat="1" applyFont="1" applyFill="1" applyBorder="1" applyAlignment="1">
      <alignment horizontal="justify" vertical="top" wrapText="1"/>
    </xf>
    <xf numFmtId="0" fontId="15" fillId="2" borderId="6" xfId="0" applyNumberFormat="1" applyFont="1" applyFill="1" applyBorder="1" applyAlignment="1">
      <alignment horizontal="left" vertical="top" wrapText="1"/>
    </xf>
    <xf numFmtId="165" fontId="17" fillId="5" borderId="6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vertical="top" wrapText="1"/>
    </xf>
    <xf numFmtId="0" fontId="17" fillId="3" borderId="6" xfId="0" applyNumberFormat="1" applyFont="1" applyFill="1" applyBorder="1" applyAlignment="1">
      <alignment horizontal="center" vertical="top"/>
    </xf>
    <xf numFmtId="0" fontId="17" fillId="4" borderId="6" xfId="0" applyNumberFormat="1" applyFont="1" applyFill="1" applyBorder="1" applyAlignment="1">
      <alignment horizontal="center" vertical="top"/>
    </xf>
    <xf numFmtId="49" fontId="17" fillId="2" borderId="6" xfId="0" applyNumberFormat="1" applyFont="1" applyFill="1" applyBorder="1" applyAlignment="1">
      <alignment horizontal="left" vertical="top" wrapText="1"/>
    </xf>
    <xf numFmtId="49" fontId="17" fillId="2" borderId="6" xfId="0" applyNumberFormat="1" applyFont="1" applyFill="1" applyBorder="1" applyAlignment="1">
      <alignment horizontal="center" vertical="top" wrapText="1"/>
    </xf>
    <xf numFmtId="0" fontId="17" fillId="2" borderId="6" xfId="0" applyNumberFormat="1" applyFont="1" applyFill="1" applyBorder="1" applyAlignment="1">
      <alignment horizontal="center" vertical="top"/>
    </xf>
    <xf numFmtId="49" fontId="20" fillId="3" borderId="6" xfId="0" applyNumberFormat="1" applyFont="1" applyFill="1" applyBorder="1" applyAlignment="1">
      <alignment vertical="top" wrapText="1"/>
    </xf>
    <xf numFmtId="0" fontId="20" fillId="3" borderId="6" xfId="0" applyNumberFormat="1" applyFont="1" applyFill="1" applyBorder="1" applyAlignment="1">
      <alignment horizontal="center" vertical="top" wrapText="1"/>
    </xf>
    <xf numFmtId="0" fontId="20" fillId="3" borderId="6" xfId="0" applyNumberFormat="1" applyFont="1" applyFill="1" applyBorder="1" applyAlignment="1">
      <alignment horizontal="center" vertical="top"/>
    </xf>
    <xf numFmtId="0" fontId="20" fillId="4" borderId="6" xfId="0" applyNumberFormat="1" applyFont="1" applyFill="1" applyBorder="1" applyAlignment="1">
      <alignment horizontal="center" vertical="top"/>
    </xf>
    <xf numFmtId="0" fontId="17" fillId="2" borderId="6" xfId="0" applyNumberFormat="1" applyFont="1" applyFill="1" applyBorder="1" applyAlignment="1">
      <alignment horizontal="center" vertical="center" wrapText="1"/>
    </xf>
    <xf numFmtId="0" fontId="14" fillId="7" borderId="6" xfId="0" applyNumberFormat="1" applyFont="1" applyFill="1" applyBorder="1" applyAlignment="1">
      <alignment horizontal="center" vertical="top" wrapText="1"/>
    </xf>
    <xf numFmtId="165" fontId="14" fillId="0" borderId="6" xfId="0" applyNumberFormat="1" applyFont="1" applyBorder="1" applyAlignment="1"/>
    <xf numFmtId="0" fontId="16" fillId="2" borderId="6" xfId="0" applyNumberFormat="1" applyFont="1" applyFill="1" applyBorder="1" applyAlignment="1">
      <alignment horizontal="left" vertical="top" wrapText="1"/>
    </xf>
    <xf numFmtId="165" fontId="17" fillId="2" borderId="6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/>
    <xf numFmtId="49" fontId="16" fillId="2" borderId="6" xfId="0" applyNumberFormat="1" applyFont="1" applyFill="1" applyBorder="1" applyAlignment="1">
      <alignment horizontal="left" vertical="top" wrapText="1"/>
    </xf>
    <xf numFmtId="49" fontId="15" fillId="2" borderId="6" xfId="0" applyNumberFormat="1" applyFont="1" applyFill="1" applyBorder="1" applyAlignment="1">
      <alignment horizontal="left" vertical="top" wrapText="1"/>
    </xf>
    <xf numFmtId="165" fontId="14" fillId="2" borderId="6" xfId="0" applyNumberFormat="1" applyFont="1" applyFill="1" applyBorder="1" applyAlignment="1"/>
    <xf numFmtId="0" fontId="14" fillId="2" borderId="6" xfId="0" applyNumberFormat="1" applyFont="1" applyFill="1" applyBorder="1" applyAlignment="1">
      <alignment horizontal="left" vertical="center" wrapText="1"/>
    </xf>
    <xf numFmtId="0" fontId="15" fillId="2" borderId="6" xfId="0" applyNumberFormat="1" applyFont="1" applyFill="1" applyBorder="1" applyAlignment="1">
      <alignment horizontal="center" vertical="top" wrapText="1"/>
    </xf>
    <xf numFmtId="0" fontId="15" fillId="2" borderId="6" xfId="0" applyNumberFormat="1" applyFont="1" applyFill="1" applyBorder="1" applyAlignment="1">
      <alignment horizontal="left" vertical="center" wrapText="1"/>
    </xf>
    <xf numFmtId="0" fontId="15" fillId="2" borderId="6" xfId="0" applyNumberFormat="1" applyFont="1" applyFill="1" applyBorder="1" applyAlignment="1">
      <alignment horizontal="center" vertical="center" wrapText="1"/>
    </xf>
    <xf numFmtId="165" fontId="15" fillId="2" borderId="6" xfId="0" applyNumberFormat="1" applyFont="1" applyFill="1" applyBorder="1" applyAlignment="1">
      <alignment horizontal="center" vertical="center" wrapText="1"/>
    </xf>
    <xf numFmtId="165" fontId="15" fillId="5" borderId="6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/>
    <xf numFmtId="0" fontId="14" fillId="7" borderId="9" xfId="0" applyNumberFormat="1" applyFont="1" applyFill="1" applyBorder="1" applyAlignment="1">
      <alignment horizontal="center" vertical="top" wrapText="1"/>
    </xf>
    <xf numFmtId="0" fontId="14" fillId="2" borderId="10" xfId="0" applyNumberFormat="1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center" vertical="center" wrapText="1"/>
    </xf>
    <xf numFmtId="0" fontId="14" fillId="2" borderId="1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/>
    <xf numFmtId="3" fontId="22" fillId="2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20" fillId="4" borderId="6" xfId="0" applyNumberFormat="1" applyFont="1" applyFill="1" applyBorder="1" applyAlignment="1">
      <alignment horizontal="center"/>
    </xf>
    <xf numFmtId="0" fontId="20" fillId="6" borderId="6" xfId="0" applyNumberFormat="1" applyFont="1" applyFill="1" applyBorder="1" applyAlignment="1">
      <alignment horizontal="center"/>
    </xf>
    <xf numFmtId="0" fontId="20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/>
    <xf numFmtId="164" fontId="21" fillId="2" borderId="6" xfId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164" fontId="27" fillId="2" borderId="6" xfId="1" applyFont="1" applyFill="1" applyBorder="1" applyAlignment="1">
      <alignment horizontal="center"/>
    </xf>
    <xf numFmtId="0" fontId="15" fillId="4" borderId="6" xfId="0" applyNumberFormat="1" applyFont="1" applyFill="1" applyBorder="1" applyAlignment="1">
      <alignment horizontal="left" vertical="top" wrapText="1"/>
    </xf>
    <xf numFmtId="0" fontId="14" fillId="4" borderId="6" xfId="0" applyNumberFormat="1" applyFont="1" applyFill="1" applyBorder="1" applyAlignment="1">
      <alignment horizontal="center" vertical="top" wrapText="1"/>
    </xf>
    <xf numFmtId="0" fontId="17" fillId="2" borderId="6" xfId="0" applyNumberFormat="1" applyFont="1" applyFill="1" applyBorder="1" applyAlignment="1">
      <alignment horizontal="center" vertical="top" wrapText="1"/>
    </xf>
    <xf numFmtId="0" fontId="17" fillId="2" borderId="6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top" wrapText="1"/>
    </xf>
    <xf numFmtId="0" fontId="17" fillId="2" borderId="9" xfId="0" applyNumberFormat="1" applyFont="1" applyFill="1" applyBorder="1" applyAlignment="1">
      <alignment horizontal="center" vertical="center" wrapText="1"/>
    </xf>
    <xf numFmtId="0" fontId="17" fillId="2" borderId="10" xfId="0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top"/>
    </xf>
    <xf numFmtId="0" fontId="20" fillId="3" borderId="6" xfId="0" applyNumberFormat="1" applyFont="1" applyFill="1" applyBorder="1" applyAlignment="1">
      <alignment horizontal="left" vertical="top" wrapText="1"/>
    </xf>
    <xf numFmtId="49" fontId="20" fillId="3" borderId="6" xfId="0" applyNumberFormat="1" applyFont="1" applyFill="1" applyBorder="1" applyAlignment="1">
      <alignment horizontal="center" vertical="top" wrapText="1"/>
    </xf>
    <xf numFmtId="0" fontId="20" fillId="3" borderId="6" xfId="0" applyNumberFormat="1" applyFont="1" applyFill="1" applyBorder="1" applyAlignment="1">
      <alignment horizontal="center" vertical="top"/>
    </xf>
    <xf numFmtId="0" fontId="17" fillId="2" borderId="3" xfId="0" applyNumberFormat="1" applyFont="1" applyFill="1" applyBorder="1" applyAlignment="1">
      <alignment horizontal="left"/>
    </xf>
    <xf numFmtId="0" fontId="17" fillId="2" borderId="8" xfId="0" applyNumberFormat="1" applyFont="1" applyFill="1" applyBorder="1" applyAlignment="1">
      <alignment horizontal="left"/>
    </xf>
    <xf numFmtId="0" fontId="17" fillId="2" borderId="4" xfId="0" applyNumberFormat="1" applyFont="1" applyFill="1" applyBorder="1" applyAlignment="1">
      <alignment horizontal="left"/>
    </xf>
    <xf numFmtId="49" fontId="12" fillId="3" borderId="6" xfId="0" applyNumberFormat="1" applyFont="1" applyFill="1" applyBorder="1" applyAlignment="1">
      <alignment horizontal="center" vertical="top" wrapText="1"/>
    </xf>
    <xf numFmtId="0" fontId="17" fillId="3" borderId="6" xfId="0" applyNumberFormat="1" applyFont="1" applyFill="1" applyBorder="1" applyAlignment="1">
      <alignment horizontal="justify" vertical="top" wrapText="1"/>
    </xf>
    <xf numFmtId="49" fontId="17" fillId="3" borderId="6" xfId="0" applyNumberFormat="1" applyFont="1" applyFill="1" applyBorder="1" applyAlignment="1">
      <alignment horizontal="center" vertical="top" wrapText="1"/>
    </xf>
    <xf numFmtId="49" fontId="17" fillId="3" borderId="6" xfId="0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top"/>
    </xf>
    <xf numFmtId="0" fontId="22" fillId="2" borderId="1" xfId="0" applyNumberFormat="1" applyFont="1" applyFill="1" applyBorder="1" applyAlignment="1">
      <alignment horizontal="center" vertical="top"/>
    </xf>
    <xf numFmtId="0" fontId="23" fillId="2" borderId="1" xfId="0" applyNumberFormat="1" applyFont="1" applyFill="1" applyBorder="1" applyAlignment="1">
      <alignment horizontal="center" vertical="top"/>
    </xf>
    <xf numFmtId="0" fontId="17" fillId="3" borderId="6" xfId="0" applyNumberFormat="1" applyFont="1" applyFill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top"/>
    </xf>
    <xf numFmtId="0" fontId="14" fillId="4" borderId="6" xfId="0" applyNumberFormat="1" applyFont="1" applyFill="1" applyBorder="1" applyAlignment="1">
      <alignment horizontal="left" vertical="top" wrapText="1"/>
    </xf>
    <xf numFmtId="0" fontId="17" fillId="2" borderId="3" xfId="0" applyNumberFormat="1" applyFont="1" applyFill="1" applyBorder="1" applyAlignment="1">
      <alignment horizontal="left" vertical="center" wrapText="1"/>
    </xf>
    <xf numFmtId="0" fontId="17" fillId="2" borderId="8" xfId="0" applyNumberFormat="1" applyFont="1" applyFill="1" applyBorder="1" applyAlignment="1">
      <alignment horizontal="left" vertical="center" wrapText="1"/>
    </xf>
    <xf numFmtId="0" fontId="17" fillId="2" borderId="4" xfId="0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17" fillId="2" borderId="3" xfId="0" applyNumberFormat="1" applyFont="1" applyFill="1" applyBorder="1" applyAlignment="1">
      <alignment horizontal="left" vertical="center"/>
    </xf>
    <xf numFmtId="0" fontId="17" fillId="2" borderId="8" xfId="0" applyNumberFormat="1" applyFont="1" applyFill="1" applyBorder="1" applyAlignment="1">
      <alignment horizontal="left" vertical="center"/>
    </xf>
    <xf numFmtId="0" fontId="17" fillId="2" borderId="4" xfId="0" applyNumberFormat="1" applyFont="1" applyFill="1" applyBorder="1" applyAlignment="1">
      <alignment horizontal="left" vertical="center"/>
    </xf>
    <xf numFmtId="0" fontId="1" fillId="2" borderId="1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  <xf numFmtId="0" fontId="24" fillId="2" borderId="9" xfId="0" applyNumberFormat="1" applyFont="1" applyFill="1" applyBorder="1" applyAlignment="1">
      <alignment horizontal="center" vertical="top" wrapText="1"/>
    </xf>
    <xf numFmtId="0" fontId="24" fillId="2" borderId="10" xfId="0" applyNumberFormat="1" applyFont="1" applyFill="1" applyBorder="1" applyAlignment="1">
      <alignment horizontal="center" vertical="top" wrapText="1"/>
    </xf>
    <xf numFmtId="0" fontId="24" fillId="2" borderId="11" xfId="0" applyNumberFormat="1" applyFont="1" applyFill="1" applyBorder="1" applyAlignment="1">
      <alignment horizontal="center" vertical="top" wrapText="1"/>
    </xf>
    <xf numFmtId="0" fontId="8" fillId="2" borderId="14" xfId="0" applyNumberFormat="1" applyFont="1" applyFill="1" applyBorder="1" applyAlignment="1">
      <alignment horizontal="center" vertical="top" wrapText="1"/>
    </xf>
    <xf numFmtId="0" fontId="8" fillId="2" borderId="15" xfId="0" applyNumberFormat="1" applyFont="1" applyFill="1" applyBorder="1" applyAlignment="1">
      <alignment horizontal="center" vertical="top" wrapText="1"/>
    </xf>
    <xf numFmtId="0" fontId="8" fillId="2" borderId="16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center" vertical="top"/>
    </xf>
    <xf numFmtId="0" fontId="3" fillId="2" borderId="8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center" vertical="top"/>
    </xf>
    <xf numFmtId="0" fontId="4" fillId="2" borderId="2" xfId="0" applyNumberFormat="1" applyFont="1" applyFill="1" applyBorder="1" applyAlignment="1">
      <alignment horizontal="left" vertical="top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17" fillId="2" borderId="1" xfId="0" applyNumberFormat="1" applyFont="1" applyFill="1" applyBorder="1" applyAlignment="1">
      <alignment horizontal="left" vertical="top"/>
    </xf>
    <xf numFmtId="0" fontId="17" fillId="2" borderId="2" xfId="0" applyNumberFormat="1" applyFont="1" applyFill="1" applyBorder="1" applyAlignment="1">
      <alignment horizontal="left" vertical="top"/>
    </xf>
    <xf numFmtId="0" fontId="17" fillId="2" borderId="2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1" fillId="2" borderId="8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7" fillId="2" borderId="3" xfId="0" applyNumberFormat="1" applyFont="1" applyFill="1" applyBorder="1" applyAlignment="1">
      <alignment horizontal="left" vertical="top" wrapText="1"/>
    </xf>
    <xf numFmtId="0" fontId="17" fillId="2" borderId="8" xfId="0" applyNumberFormat="1" applyFont="1" applyFill="1" applyBorder="1" applyAlignment="1">
      <alignment horizontal="left" vertical="top" wrapText="1"/>
    </xf>
    <xf numFmtId="0" fontId="17" fillId="2" borderId="4" xfId="0" applyNumberFormat="1" applyFont="1" applyFill="1" applyBorder="1" applyAlignment="1">
      <alignment horizontal="left" vertical="top" wrapText="1"/>
    </xf>
    <xf numFmtId="0" fontId="14" fillId="2" borderId="6" xfId="0" applyNumberFormat="1" applyFont="1" applyFill="1" applyBorder="1" applyAlignment="1">
      <alignment horizontal="center"/>
    </xf>
    <xf numFmtId="165" fontId="17" fillId="2" borderId="6" xfId="0" applyNumberFormat="1" applyFont="1" applyFill="1" applyBorder="1" applyAlignment="1">
      <alignment horizontal="center"/>
    </xf>
    <xf numFmtId="0" fontId="14" fillId="2" borderId="9" xfId="0" applyNumberFormat="1" applyFont="1" applyFill="1" applyBorder="1" applyAlignment="1">
      <alignment horizontal="center" vertical="top" wrapText="1"/>
    </xf>
    <xf numFmtId="0" fontId="14" fillId="2" borderId="10" xfId="0" applyNumberFormat="1" applyFont="1" applyFill="1" applyBorder="1" applyAlignment="1">
      <alignment horizontal="center" vertical="top" wrapText="1"/>
    </xf>
    <xf numFmtId="0" fontId="14" fillId="2" borderId="11" xfId="0" applyNumberFormat="1" applyFont="1" applyFill="1" applyBorder="1" applyAlignment="1">
      <alignment horizontal="center" vertical="top" wrapText="1"/>
    </xf>
    <xf numFmtId="0" fontId="4" fillId="2" borderId="12" xfId="0" applyNumberFormat="1" applyFont="1" applyFill="1" applyBorder="1" applyAlignment="1">
      <alignment horizontal="center" vertical="top"/>
    </xf>
    <xf numFmtId="0" fontId="4" fillId="2" borderId="13" xfId="0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>
      <alignment horizontal="center" vertical="top"/>
    </xf>
    <xf numFmtId="165" fontId="17" fillId="2" borderId="6" xfId="0" applyNumberFormat="1" applyFont="1" applyFill="1" applyBorder="1" applyAlignment="1">
      <alignment horizontal="center" vertical="center" wrapText="1"/>
    </xf>
    <xf numFmtId="165" fontId="14" fillId="2" borderId="6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top"/>
    </xf>
    <xf numFmtId="0" fontId="26" fillId="2" borderId="1" xfId="0" applyNumberFormat="1" applyFont="1" applyFill="1" applyBorder="1" applyAlignment="1">
      <alignment horizontal="center" vertical="top"/>
    </xf>
    <xf numFmtId="0" fontId="17" fillId="2" borderId="1" xfId="0" applyNumberFormat="1" applyFont="1" applyFill="1" applyBorder="1" applyAlignment="1">
      <alignment vertical="top"/>
    </xf>
    <xf numFmtId="0" fontId="17" fillId="2" borderId="3" xfId="0" applyNumberFormat="1" applyFont="1" applyFill="1" applyBorder="1" applyAlignment="1">
      <alignment vertical="top" wrapText="1"/>
    </xf>
    <xf numFmtId="0" fontId="17" fillId="2" borderId="8" xfId="0" applyNumberFormat="1" applyFont="1" applyFill="1" applyBorder="1" applyAlignment="1">
      <alignment vertical="top" wrapText="1"/>
    </xf>
    <xf numFmtId="0" fontId="17" fillId="2" borderId="4" xfId="0" applyNumberFormat="1" applyFont="1" applyFill="1" applyBorder="1" applyAlignment="1">
      <alignment vertical="top" wrapText="1"/>
    </xf>
    <xf numFmtId="0" fontId="28" fillId="2" borderId="0" xfId="0" applyNumberFormat="1" applyFont="1" applyFill="1" applyBorder="1" applyAlignment="1">
      <alignment horizontal="center"/>
    </xf>
    <xf numFmtId="0" fontId="22" fillId="2" borderId="0" xfId="0" applyNumberFormat="1" applyFont="1" applyFill="1" applyBorder="1" applyAlignment="1">
      <alignment horizontal="center"/>
    </xf>
    <xf numFmtId="3" fontId="22" fillId="2" borderId="0" xfId="0" applyNumberFormat="1" applyFont="1" applyFill="1" applyBorder="1" applyAlignment="1">
      <alignment horizontal="center"/>
    </xf>
    <xf numFmtId="0" fontId="20" fillId="2" borderId="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2C2C2"/>
      <rgbColor rgb="00DD0806"/>
      <rgbColor rgb="001FB714"/>
      <rgbColor rgb="0033CCCC"/>
      <rgbColor rgb="00FCF305"/>
      <rgbColor rgb="00FFFFFF"/>
      <rgbColor rgb="00FFCC00"/>
      <rgbColor rgb="000066CC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="85" zoomScaleNormal="85" workbookViewId="0">
      <selection activeCell="S9" sqref="S9"/>
    </sheetView>
  </sheetViews>
  <sheetFormatPr baseColWidth="10" defaultColWidth="10.25" defaultRowHeight="20.100000000000001" customHeight="1"/>
  <cols>
    <col min="1" max="1" width="5.625" style="1" bestFit="1" customWidth="1"/>
    <col min="2" max="2" width="20.875" style="1" bestFit="1" customWidth="1"/>
    <col min="3" max="3" width="13.5" style="1" customWidth="1"/>
    <col min="4" max="4" width="19.25" style="1" bestFit="1" customWidth="1"/>
    <col min="5" max="5" width="2" style="1" customWidth="1"/>
    <col min="6" max="6" width="1.875" style="1" customWidth="1"/>
    <col min="7" max="7" width="2.125" style="1" customWidth="1"/>
    <col min="8" max="8" width="2" style="1" customWidth="1"/>
    <col min="9" max="11" width="2.125" style="1" customWidth="1"/>
    <col min="12" max="13" width="2" style="1" customWidth="1"/>
    <col min="14" max="14" width="2.125" style="1" customWidth="1"/>
    <col min="15" max="16" width="2" style="1" customWidth="1"/>
    <col min="17" max="17" width="16.375" style="1" bestFit="1" customWidth="1"/>
    <col min="18" max="18" width="18.25" style="1" bestFit="1" customWidth="1"/>
    <col min="19" max="19" width="13" style="1" bestFit="1" customWidth="1"/>
    <col min="20" max="20" width="8.75" style="1" bestFit="1" customWidth="1"/>
    <col min="21" max="21" width="13.125" style="1" customWidth="1"/>
    <col min="22" max="22" width="10.875" style="1" bestFit="1" customWidth="1"/>
    <col min="23" max="23" width="11.25" style="1" customWidth="1"/>
    <col min="24" max="24" width="10.75" style="1" customWidth="1"/>
    <col min="25" max="16384" width="10.25" style="1"/>
  </cols>
  <sheetData>
    <row r="1" spans="1:24" ht="18.7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24" ht="18.75">
      <c r="A2" s="110" t="s">
        <v>92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</row>
    <row r="3" spans="1:24" ht="18.75">
      <c r="A3" s="110" t="s">
        <v>68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</row>
    <row r="4" spans="1:24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54" customFormat="1" ht="15.75">
      <c r="A5" s="114" t="s">
        <v>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6"/>
    </row>
    <row r="6" spans="1:24" s="54" customFormat="1" ht="15.75">
      <c r="A6" s="114" t="s">
        <v>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6"/>
    </row>
    <row r="7" spans="1:24" s="54" customFormat="1" ht="15.75">
      <c r="A7" s="114" t="s">
        <v>116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6"/>
    </row>
    <row r="8" spans="1:24" s="54" customFormat="1" ht="15.75">
      <c r="A8" s="114" t="s">
        <v>108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6"/>
    </row>
    <row r="9" spans="1:24" ht="12.75" customHeight="1">
      <c r="A9" s="40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16"/>
    </row>
    <row r="10" spans="1:24" ht="18">
      <c r="A10" s="111" t="s">
        <v>3</v>
      </c>
      <c r="B10" s="112" t="s">
        <v>93</v>
      </c>
      <c r="C10" s="112" t="s">
        <v>4</v>
      </c>
      <c r="D10" s="113" t="s">
        <v>5</v>
      </c>
      <c r="E10" s="112" t="s">
        <v>6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 t="s">
        <v>7</v>
      </c>
      <c r="R10" s="112" t="s">
        <v>8</v>
      </c>
      <c r="S10" s="113" t="s">
        <v>9</v>
      </c>
      <c r="T10" s="113"/>
      <c r="U10" s="113"/>
      <c r="V10" s="113"/>
      <c r="W10" s="113"/>
      <c r="X10" s="113"/>
    </row>
    <row r="11" spans="1:24" ht="42" customHeight="1">
      <c r="A11" s="111"/>
      <c r="B11" s="112"/>
      <c r="C11" s="112"/>
      <c r="D11" s="113"/>
      <c r="E11" s="64" t="s">
        <v>10</v>
      </c>
      <c r="F11" s="64" t="s">
        <v>11</v>
      </c>
      <c r="G11" s="64" t="s">
        <v>12</v>
      </c>
      <c r="H11" s="64" t="s">
        <v>13</v>
      </c>
      <c r="I11" s="64" t="s">
        <v>12</v>
      </c>
      <c r="J11" s="64" t="s">
        <v>14</v>
      </c>
      <c r="K11" s="64" t="s">
        <v>14</v>
      </c>
      <c r="L11" s="64" t="s">
        <v>13</v>
      </c>
      <c r="M11" s="64" t="s">
        <v>15</v>
      </c>
      <c r="N11" s="64" t="s">
        <v>16</v>
      </c>
      <c r="O11" s="64" t="s">
        <v>17</v>
      </c>
      <c r="P11" s="64" t="s">
        <v>18</v>
      </c>
      <c r="Q11" s="112"/>
      <c r="R11" s="112"/>
      <c r="S11" s="65" t="s">
        <v>19</v>
      </c>
      <c r="T11" s="66" t="s">
        <v>20</v>
      </c>
      <c r="U11" s="65" t="s">
        <v>19</v>
      </c>
      <c r="V11" s="66" t="s">
        <v>20</v>
      </c>
      <c r="W11" s="67" t="s">
        <v>21</v>
      </c>
      <c r="X11" s="66" t="s">
        <v>22</v>
      </c>
    </row>
    <row r="12" spans="1:24" ht="44.25" customHeight="1">
      <c r="A12" s="44">
        <v>1.1000000000000001</v>
      </c>
      <c r="B12" s="103" t="s">
        <v>109</v>
      </c>
      <c r="C12" s="103"/>
      <c r="D12" s="103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55"/>
      <c r="R12" s="62"/>
      <c r="S12" s="63"/>
      <c r="T12" s="63"/>
      <c r="U12" s="63"/>
      <c r="V12" s="63"/>
      <c r="W12" s="63"/>
      <c r="X12" s="63"/>
    </row>
    <row r="13" spans="1:24" ht="75">
      <c r="A13" s="49" t="s">
        <v>23</v>
      </c>
      <c r="B13" s="50" t="s">
        <v>94</v>
      </c>
      <c r="C13" s="45" t="s">
        <v>24</v>
      </c>
      <c r="D13" s="45" t="s">
        <v>95</v>
      </c>
      <c r="E13" s="45" t="s">
        <v>25</v>
      </c>
      <c r="F13" s="45" t="s">
        <v>25</v>
      </c>
      <c r="G13" s="45" t="s">
        <v>25</v>
      </c>
      <c r="H13" s="45" t="s">
        <v>25</v>
      </c>
      <c r="I13" s="45"/>
      <c r="J13" s="45"/>
      <c r="K13" s="45"/>
      <c r="L13" s="45"/>
      <c r="M13" s="45"/>
      <c r="N13" s="45"/>
      <c r="O13" s="45"/>
      <c r="P13" s="45"/>
      <c r="Q13" s="46" t="s">
        <v>87</v>
      </c>
      <c r="R13" s="46" t="s">
        <v>110</v>
      </c>
      <c r="S13" s="46"/>
      <c r="T13" s="47">
        <v>500</v>
      </c>
      <c r="U13" s="46" t="s">
        <v>69</v>
      </c>
      <c r="V13" s="47">
        <f>T13*4</f>
        <v>2000</v>
      </c>
      <c r="W13" s="47">
        <v>0</v>
      </c>
      <c r="X13" s="48">
        <f>SUM(V13:W13)</f>
        <v>2000</v>
      </c>
    </row>
    <row r="14" spans="1:24" ht="93" customHeight="1">
      <c r="A14" s="49" t="s">
        <v>26</v>
      </c>
      <c r="B14" s="50" t="s">
        <v>27</v>
      </c>
      <c r="C14" s="45" t="s">
        <v>24</v>
      </c>
      <c r="D14" s="56" t="s">
        <v>96</v>
      </c>
      <c r="E14" s="45" t="s">
        <v>25</v>
      </c>
      <c r="F14" s="45"/>
      <c r="G14" s="45" t="s">
        <v>25</v>
      </c>
      <c r="H14" s="45"/>
      <c r="I14" s="45"/>
      <c r="J14" s="45"/>
      <c r="K14" s="45"/>
      <c r="L14" s="45"/>
      <c r="M14" s="45"/>
      <c r="N14" s="45"/>
      <c r="O14" s="45"/>
      <c r="P14" s="45"/>
      <c r="Q14" s="46" t="s">
        <v>97</v>
      </c>
      <c r="R14" s="46" t="s">
        <v>28</v>
      </c>
      <c r="S14" s="46"/>
      <c r="T14" s="47">
        <v>300</v>
      </c>
      <c r="U14" s="47" t="s">
        <v>90</v>
      </c>
      <c r="V14" s="47">
        <f>T14*2</f>
        <v>600</v>
      </c>
      <c r="W14" s="47">
        <v>700</v>
      </c>
      <c r="X14" s="48">
        <f t="shared" ref="X14:X15" si="0">SUM(V14:W14)</f>
        <v>1300</v>
      </c>
    </row>
    <row r="15" spans="1:24" ht="75" customHeight="1">
      <c r="A15" s="49" t="s">
        <v>29</v>
      </c>
      <c r="B15" s="50" t="s">
        <v>65</v>
      </c>
      <c r="C15" s="45" t="s">
        <v>24</v>
      </c>
      <c r="D15" s="56" t="s">
        <v>98</v>
      </c>
      <c r="E15" s="45"/>
      <c r="F15" s="45" t="s">
        <v>25</v>
      </c>
      <c r="G15" s="45" t="s">
        <v>25</v>
      </c>
      <c r="H15" s="45" t="s">
        <v>25</v>
      </c>
      <c r="I15" s="45" t="s">
        <v>25</v>
      </c>
      <c r="J15" s="45"/>
      <c r="K15" s="45"/>
      <c r="L15" s="45"/>
      <c r="M15" s="45"/>
      <c r="N15" s="45"/>
      <c r="O15" s="45"/>
      <c r="P15" s="45"/>
      <c r="Q15" s="46" t="s">
        <v>87</v>
      </c>
      <c r="R15" s="46" t="s">
        <v>111</v>
      </c>
      <c r="S15" s="46"/>
      <c r="T15" s="47">
        <v>50</v>
      </c>
      <c r="U15" s="46" t="s">
        <v>69</v>
      </c>
      <c r="V15" s="47">
        <f>T15*4</f>
        <v>200</v>
      </c>
      <c r="W15" s="47">
        <v>200</v>
      </c>
      <c r="X15" s="48">
        <f t="shared" si="0"/>
        <v>400</v>
      </c>
    </row>
    <row r="16" spans="1:24" ht="15.75">
      <c r="A16" s="49"/>
      <c r="B16" s="50"/>
      <c r="C16" s="45"/>
      <c r="D16" s="56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  <c r="R16" s="46"/>
      <c r="S16" s="46"/>
      <c r="T16" s="47"/>
      <c r="U16" s="46"/>
      <c r="V16" s="72">
        <f>SUM(V13:V15)</f>
        <v>2800</v>
      </c>
      <c r="W16" s="72">
        <f>SUM(W13:W15)</f>
        <v>900</v>
      </c>
      <c r="X16" s="48"/>
    </row>
    <row r="17" spans="1:24" ht="18.75" customHeight="1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4" t="s">
        <v>71</v>
      </c>
      <c r="R17" s="104"/>
      <c r="S17" s="104"/>
      <c r="T17" s="104"/>
      <c r="U17" s="104"/>
      <c r="V17" s="104"/>
      <c r="W17" s="104"/>
      <c r="X17" s="57">
        <f>X13+X14+X15</f>
        <v>3700</v>
      </c>
    </row>
    <row r="18" spans="1:24" ht="148.5" customHeight="1">
      <c r="A18" s="39"/>
      <c r="B18" s="4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42"/>
      <c r="R18" s="42"/>
      <c r="S18" s="42"/>
      <c r="T18" s="42"/>
      <c r="U18" s="42"/>
      <c r="V18" s="42"/>
      <c r="W18" s="42"/>
      <c r="X18" s="43"/>
    </row>
    <row r="19" spans="1:24" ht="56.25" customHeight="1">
      <c r="A19" s="44">
        <v>1.2</v>
      </c>
      <c r="B19" s="102" t="s">
        <v>112</v>
      </c>
      <c r="C19" s="102"/>
      <c r="D19" s="102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6"/>
      <c r="T19" s="47"/>
      <c r="U19" s="47"/>
      <c r="V19" s="47"/>
      <c r="W19" s="47"/>
      <c r="X19" s="48"/>
    </row>
    <row r="20" spans="1:24" ht="120.75" customHeight="1">
      <c r="A20" s="49" t="s">
        <v>30</v>
      </c>
      <c r="B20" s="50" t="s">
        <v>100</v>
      </c>
      <c r="C20" s="45" t="s">
        <v>24</v>
      </c>
      <c r="D20" s="45" t="s">
        <v>99</v>
      </c>
      <c r="E20" s="46" t="s">
        <v>25</v>
      </c>
      <c r="F20" s="46" t="s">
        <v>25</v>
      </c>
      <c r="G20" s="46" t="s">
        <v>25</v>
      </c>
      <c r="H20" s="46" t="s">
        <v>25</v>
      </c>
      <c r="I20" s="46" t="s">
        <v>25</v>
      </c>
      <c r="J20" s="46" t="s">
        <v>25</v>
      </c>
      <c r="K20" s="46" t="s">
        <v>25</v>
      </c>
      <c r="L20" s="46" t="s">
        <v>25</v>
      </c>
      <c r="M20" s="46" t="s">
        <v>25</v>
      </c>
      <c r="N20" s="46" t="s">
        <v>25</v>
      </c>
      <c r="O20" s="46" t="s">
        <v>25</v>
      </c>
      <c r="P20" s="46" t="s">
        <v>25</v>
      </c>
      <c r="Q20" s="46" t="s">
        <v>87</v>
      </c>
      <c r="R20" s="45" t="s">
        <v>70</v>
      </c>
      <c r="S20" s="46"/>
      <c r="T20" s="47">
        <v>75</v>
      </c>
      <c r="U20" s="46" t="s">
        <v>114</v>
      </c>
      <c r="V20" s="47">
        <f>T20*12</f>
        <v>900</v>
      </c>
      <c r="W20" s="47">
        <f>100*12</f>
        <v>1200</v>
      </c>
      <c r="X20" s="48">
        <f>SUM(V20:W20)</f>
        <v>2100</v>
      </c>
    </row>
    <row r="21" spans="1:24" ht="120.75" customHeight="1">
      <c r="A21" s="49" t="s">
        <v>31</v>
      </c>
      <c r="B21" s="50" t="s">
        <v>103</v>
      </c>
      <c r="C21" s="45" t="s">
        <v>24</v>
      </c>
      <c r="D21" s="45" t="s">
        <v>113</v>
      </c>
      <c r="E21" s="46" t="s">
        <v>25</v>
      </c>
      <c r="F21" s="46" t="s">
        <v>25</v>
      </c>
      <c r="G21" s="46" t="s">
        <v>25</v>
      </c>
      <c r="H21" s="46" t="s">
        <v>25</v>
      </c>
      <c r="I21" s="46" t="s">
        <v>25</v>
      </c>
      <c r="J21" s="46" t="s">
        <v>25</v>
      </c>
      <c r="K21" s="46" t="s">
        <v>25</v>
      </c>
      <c r="L21" s="46" t="s">
        <v>25</v>
      </c>
      <c r="M21" s="46" t="s">
        <v>25</v>
      </c>
      <c r="N21" s="46" t="s">
        <v>25</v>
      </c>
      <c r="O21" s="46" t="s">
        <v>25</v>
      </c>
      <c r="P21" s="46" t="s">
        <v>25</v>
      </c>
      <c r="Q21" s="46" t="s">
        <v>87</v>
      </c>
      <c r="R21" s="45" t="s">
        <v>70</v>
      </c>
      <c r="S21" s="46"/>
      <c r="T21" s="47">
        <v>50</v>
      </c>
      <c r="U21" s="46" t="s">
        <v>115</v>
      </c>
      <c r="V21" s="47">
        <f>T21*12</f>
        <v>600</v>
      </c>
      <c r="W21" s="47">
        <f>100*12</f>
        <v>1200</v>
      </c>
      <c r="X21" s="48">
        <f>SUM(V21:W21)</f>
        <v>1800</v>
      </c>
    </row>
    <row r="22" spans="1:24" ht="15.75">
      <c r="A22" s="49"/>
      <c r="B22" s="50"/>
      <c r="C22" s="45"/>
      <c r="D22" s="45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5"/>
      <c r="S22" s="46"/>
      <c r="T22" s="47"/>
      <c r="U22" s="46"/>
      <c r="V22" s="72">
        <f>SUM(V20:V21)</f>
        <v>1500</v>
      </c>
      <c r="W22" s="72">
        <f>SUM(W20:W21)</f>
        <v>2400</v>
      </c>
      <c r="X22" s="48"/>
    </row>
    <row r="23" spans="1:24" ht="15.75">
      <c r="A23" s="49"/>
      <c r="B23" s="50"/>
      <c r="C23" s="45"/>
      <c r="D23" s="45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5"/>
      <c r="S23" s="46"/>
      <c r="T23" s="47"/>
      <c r="U23" s="46"/>
      <c r="V23" s="72">
        <f>V22+V16</f>
        <v>4300</v>
      </c>
      <c r="W23" s="72">
        <f>W22+W16</f>
        <v>3300</v>
      </c>
      <c r="X23" s="48"/>
    </row>
    <row r="24" spans="1:24" s="37" customFormat="1" ht="18" customHeight="1">
      <c r="A24" s="51"/>
      <c r="B24" s="52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04" t="s">
        <v>71</v>
      </c>
      <c r="R24" s="104"/>
      <c r="S24" s="104"/>
      <c r="T24" s="104"/>
      <c r="U24" s="104"/>
      <c r="V24" s="104"/>
      <c r="W24" s="104"/>
      <c r="X24" s="53">
        <f>SUM(X20:X21)</f>
        <v>3900</v>
      </c>
    </row>
    <row r="25" spans="1:24" s="37" customFormat="1" ht="21.75" customHeight="1">
      <c r="A25" s="51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9"/>
      <c r="Q25" s="105" t="s">
        <v>22</v>
      </c>
      <c r="R25" s="105"/>
      <c r="S25" s="105"/>
      <c r="T25" s="105"/>
      <c r="U25" s="105"/>
      <c r="V25" s="105"/>
      <c r="W25" s="105"/>
      <c r="X25" s="57">
        <f>X17+X24</f>
        <v>7600</v>
      </c>
    </row>
    <row r="26" spans="1:24" ht="20.100000000000001" customHeight="1">
      <c r="V26" s="83"/>
      <c r="W26" s="83"/>
      <c r="X26" s="83"/>
    </row>
  </sheetData>
  <mergeCells count="22">
    <mergeCell ref="A1:X1"/>
    <mergeCell ref="A2:X2"/>
    <mergeCell ref="A3:X3"/>
    <mergeCell ref="A10:A11"/>
    <mergeCell ref="B10:B11"/>
    <mergeCell ref="C10:C11"/>
    <mergeCell ref="D10:D11"/>
    <mergeCell ref="S10:X10"/>
    <mergeCell ref="E10:P10"/>
    <mergeCell ref="Q10:Q11"/>
    <mergeCell ref="R10:R11"/>
    <mergeCell ref="A5:X5"/>
    <mergeCell ref="A6:X6"/>
    <mergeCell ref="A7:X7"/>
    <mergeCell ref="A8:X8"/>
    <mergeCell ref="B19:D19"/>
    <mergeCell ref="B12:D12"/>
    <mergeCell ref="Q17:W17"/>
    <mergeCell ref="Q24:W24"/>
    <mergeCell ref="Q25:W25"/>
    <mergeCell ref="A17:P17"/>
    <mergeCell ref="B25:P25"/>
  </mergeCells>
  <pageMargins left="0.62992125984251968" right="0.23622047244094491" top="1.1417322834645669" bottom="0.74803149606299213" header="0.31496062992125984" footer="0.31496062992125984"/>
  <pageSetup paperSize="5" scale="75" orientation="landscape" useFirstPageNumber="1" horizontalDpi="4294967293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tabSelected="1" topLeftCell="A19" zoomScale="85" zoomScaleNormal="85" workbookViewId="0">
      <selection activeCell="W31" sqref="W31"/>
    </sheetView>
  </sheetViews>
  <sheetFormatPr baseColWidth="10" defaultColWidth="10.25" defaultRowHeight="20.100000000000001" customHeight="1"/>
  <cols>
    <col min="1" max="1" width="6" style="1" bestFit="1" customWidth="1"/>
    <col min="2" max="2" width="24" style="1" customWidth="1"/>
    <col min="3" max="3" width="16.875" style="1" customWidth="1"/>
    <col min="4" max="4" width="17.75" style="1" customWidth="1"/>
    <col min="5" max="16" width="2.125" style="1" customWidth="1"/>
    <col min="17" max="17" width="12.25" style="1" customWidth="1"/>
    <col min="18" max="18" width="13.625" style="1" customWidth="1"/>
    <col min="19" max="19" width="7.25" style="1" customWidth="1"/>
    <col min="20" max="20" width="11.5" style="1" customWidth="1"/>
    <col min="21" max="21" width="11.875" style="1" customWidth="1"/>
    <col min="22" max="22" width="13" style="1" customWidth="1"/>
    <col min="23" max="23" width="11" style="1" bestFit="1" customWidth="1"/>
    <col min="24" max="24" width="13.25" style="1" bestFit="1" customWidth="1"/>
    <col min="25" max="16384" width="10.25" style="1"/>
  </cols>
  <sheetData>
    <row r="1" spans="1:24" ht="20.25">
      <c r="A1" s="122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4" ht="20.25">
      <c r="A2" s="122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4" ht="20.25">
      <c r="A3" s="123" t="s">
        <v>77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24" ht="15.75" customHeight="1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5"/>
    </row>
    <row r="5" spans="1:24" ht="12.75" customHeight="1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5"/>
    </row>
    <row r="6" spans="1:24" ht="15.75">
      <c r="A6" s="131" t="s">
        <v>34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3"/>
    </row>
    <row r="7" spans="1:24" ht="15.75">
      <c r="A7" s="131" t="s">
        <v>35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3"/>
    </row>
    <row r="8" spans="1:24" ht="15.75">
      <c r="A8" s="131" t="s">
        <v>36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/>
    </row>
    <row r="9" spans="1:24" ht="28.5" customHeight="1">
      <c r="A9" s="130" t="s">
        <v>37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</row>
    <row r="10" spans="1:24" ht="13.5" customHeight="1">
      <c r="A10" s="134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6"/>
    </row>
    <row r="11" spans="1:24" ht="15.75">
      <c r="A11" s="124" t="s">
        <v>3</v>
      </c>
      <c r="B11" s="119" t="s">
        <v>93</v>
      </c>
      <c r="C11" s="119" t="s">
        <v>4</v>
      </c>
      <c r="D11" s="124" t="s">
        <v>5</v>
      </c>
      <c r="E11" s="119" t="s">
        <v>6</v>
      </c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20" t="s">
        <v>7</v>
      </c>
      <c r="R11" s="120" t="s">
        <v>8</v>
      </c>
      <c r="S11" s="125" t="s">
        <v>9</v>
      </c>
      <c r="T11" s="125"/>
      <c r="U11" s="125"/>
      <c r="V11" s="125"/>
      <c r="W11" s="125"/>
      <c r="X11" s="125"/>
    </row>
    <row r="12" spans="1:24" ht="15.75">
      <c r="A12" s="124"/>
      <c r="B12" s="119"/>
      <c r="C12" s="119"/>
      <c r="D12" s="124"/>
      <c r="E12" s="58" t="s">
        <v>10</v>
      </c>
      <c r="F12" s="58" t="s">
        <v>11</v>
      </c>
      <c r="G12" s="58" t="s">
        <v>12</v>
      </c>
      <c r="H12" s="58" t="s">
        <v>13</v>
      </c>
      <c r="I12" s="58" t="s">
        <v>12</v>
      </c>
      <c r="J12" s="58" t="s">
        <v>14</v>
      </c>
      <c r="K12" s="58" t="s">
        <v>14</v>
      </c>
      <c r="L12" s="58" t="s">
        <v>13</v>
      </c>
      <c r="M12" s="58" t="s">
        <v>15</v>
      </c>
      <c r="N12" s="58" t="s">
        <v>16</v>
      </c>
      <c r="O12" s="58" t="s">
        <v>17</v>
      </c>
      <c r="P12" s="58" t="s">
        <v>18</v>
      </c>
      <c r="Q12" s="120"/>
      <c r="R12" s="120"/>
      <c r="S12" s="59" t="s">
        <v>38</v>
      </c>
      <c r="T12" s="59" t="s">
        <v>20</v>
      </c>
      <c r="U12" s="59" t="s">
        <v>38</v>
      </c>
      <c r="V12" s="59" t="s">
        <v>20</v>
      </c>
      <c r="W12" s="60" t="s">
        <v>39</v>
      </c>
      <c r="X12" s="59" t="s">
        <v>22</v>
      </c>
    </row>
    <row r="13" spans="1:24" ht="42" customHeight="1">
      <c r="A13" s="44">
        <v>1.1000000000000001</v>
      </c>
      <c r="B13" s="126" t="s">
        <v>40</v>
      </c>
      <c r="C13" s="126"/>
      <c r="D13" s="126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8"/>
      <c r="T13" s="68"/>
      <c r="U13" s="68"/>
      <c r="V13" s="68"/>
      <c r="W13" s="68"/>
      <c r="X13" s="68"/>
    </row>
    <row r="14" spans="1:24" ht="90">
      <c r="A14" s="69" t="s">
        <v>29</v>
      </c>
      <c r="B14" s="45" t="s">
        <v>73</v>
      </c>
      <c r="C14" s="45" t="s">
        <v>24</v>
      </c>
      <c r="D14" s="45" t="s">
        <v>117</v>
      </c>
      <c r="E14" s="46" t="s">
        <v>25</v>
      </c>
      <c r="F14" s="46" t="s">
        <v>25</v>
      </c>
      <c r="G14" s="46" t="s">
        <v>25</v>
      </c>
      <c r="H14" s="46" t="s">
        <v>25</v>
      </c>
      <c r="I14" s="46" t="s">
        <v>25</v>
      </c>
      <c r="J14" s="46"/>
      <c r="K14" s="46"/>
      <c r="L14" s="46"/>
      <c r="M14" s="46"/>
      <c r="N14" s="46"/>
      <c r="O14" s="46"/>
      <c r="P14" s="46"/>
      <c r="Q14" s="46" t="s">
        <v>87</v>
      </c>
      <c r="R14" s="46" t="s">
        <v>74</v>
      </c>
      <c r="S14" s="46"/>
      <c r="T14" s="47">
        <v>1000</v>
      </c>
      <c r="U14" s="46" t="s">
        <v>69</v>
      </c>
      <c r="V14" s="47">
        <f>T14*4</f>
        <v>4000</v>
      </c>
      <c r="W14" s="47">
        <v>1500</v>
      </c>
      <c r="X14" s="48">
        <f t="shared" ref="X14:X15" si="0">V14+W14</f>
        <v>5500</v>
      </c>
    </row>
    <row r="15" spans="1:24" ht="83.25" customHeight="1">
      <c r="A15" s="69" t="s">
        <v>72</v>
      </c>
      <c r="B15" s="45" t="s">
        <v>75</v>
      </c>
      <c r="C15" s="45" t="s">
        <v>24</v>
      </c>
      <c r="D15" s="45" t="s">
        <v>76</v>
      </c>
      <c r="E15" s="46"/>
      <c r="F15" s="46"/>
      <c r="G15" s="46"/>
      <c r="H15" s="46"/>
      <c r="I15" s="46"/>
      <c r="J15" s="46" t="s">
        <v>25</v>
      </c>
      <c r="K15" s="46"/>
      <c r="L15" s="46"/>
      <c r="M15" s="46"/>
      <c r="N15" s="46"/>
      <c r="O15" s="46"/>
      <c r="P15" s="46"/>
      <c r="Q15" s="46" t="s">
        <v>89</v>
      </c>
      <c r="R15" s="46" t="s">
        <v>74</v>
      </c>
      <c r="S15" s="46"/>
      <c r="T15" s="47">
        <v>100</v>
      </c>
      <c r="U15" s="46" t="s">
        <v>91</v>
      </c>
      <c r="V15" s="47">
        <f>T15*10</f>
        <v>1000</v>
      </c>
      <c r="W15" s="46">
        <v>2500</v>
      </c>
      <c r="X15" s="48">
        <f t="shared" si="0"/>
        <v>3500</v>
      </c>
    </row>
    <row r="16" spans="1:24" ht="83.25" customHeight="1">
      <c r="A16" s="84"/>
      <c r="B16" s="85"/>
      <c r="C16" s="85"/>
      <c r="D16" s="85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7"/>
      <c r="T16" s="47"/>
      <c r="U16" s="46"/>
      <c r="V16" s="47">
        <f>SUM(V14:V15)</f>
        <v>5000</v>
      </c>
      <c r="W16" s="47">
        <f>SUM(W14:W15)</f>
        <v>4000</v>
      </c>
      <c r="X16" s="48"/>
    </row>
    <row r="17" spans="1:24" ht="21" customHeight="1">
      <c r="A17" s="137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9"/>
      <c r="T17" s="72" t="s">
        <v>22</v>
      </c>
      <c r="U17" s="72"/>
      <c r="V17" s="72"/>
      <c r="W17" s="72"/>
      <c r="X17" s="72">
        <f>SUM(X14:X15)</f>
        <v>9000</v>
      </c>
    </row>
    <row r="18" spans="1:24" ht="170.25" customHeight="1">
      <c r="A18" s="140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2"/>
    </row>
    <row r="19" spans="1:24" ht="15.75">
      <c r="A19" s="131" t="s">
        <v>34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3"/>
    </row>
    <row r="20" spans="1:24" ht="15.75">
      <c r="A20" s="131" t="s">
        <v>35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3"/>
    </row>
    <row r="21" spans="1:24" ht="15.75">
      <c r="A21" s="131" t="s">
        <v>41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3"/>
    </row>
    <row r="22" spans="1:24" ht="15.75">
      <c r="A22" s="127" t="s">
        <v>42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9"/>
    </row>
    <row r="23" spans="1:24" ht="13.5" customHeight="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6"/>
    </row>
    <row r="24" spans="1:24" ht="15.75">
      <c r="A24" s="124" t="s">
        <v>3</v>
      </c>
      <c r="B24" s="117" t="s">
        <v>93</v>
      </c>
      <c r="C24" s="117" t="s">
        <v>4</v>
      </c>
      <c r="D24" s="118" t="s">
        <v>5</v>
      </c>
      <c r="E24" s="119" t="s">
        <v>6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20" t="s">
        <v>7</v>
      </c>
      <c r="R24" s="120" t="s">
        <v>8</v>
      </c>
      <c r="S24" s="125" t="s">
        <v>9</v>
      </c>
      <c r="T24" s="125"/>
      <c r="U24" s="125"/>
      <c r="V24" s="125"/>
      <c r="W24" s="125"/>
      <c r="X24" s="125"/>
    </row>
    <row r="25" spans="1:24" ht="15.75">
      <c r="A25" s="124"/>
      <c r="B25" s="117"/>
      <c r="C25" s="117"/>
      <c r="D25" s="118"/>
      <c r="E25" s="58" t="s">
        <v>10</v>
      </c>
      <c r="F25" s="58" t="s">
        <v>11</v>
      </c>
      <c r="G25" s="58" t="s">
        <v>12</v>
      </c>
      <c r="H25" s="58" t="s">
        <v>13</v>
      </c>
      <c r="I25" s="58" t="s">
        <v>12</v>
      </c>
      <c r="J25" s="58" t="s">
        <v>14</v>
      </c>
      <c r="K25" s="58" t="s">
        <v>14</v>
      </c>
      <c r="L25" s="58" t="s">
        <v>13</v>
      </c>
      <c r="M25" s="58" t="s">
        <v>15</v>
      </c>
      <c r="N25" s="58" t="s">
        <v>16</v>
      </c>
      <c r="O25" s="58" t="s">
        <v>17</v>
      </c>
      <c r="P25" s="58" t="s">
        <v>18</v>
      </c>
      <c r="Q25" s="120"/>
      <c r="R25" s="120"/>
      <c r="S25" s="59" t="s">
        <v>38</v>
      </c>
      <c r="T25" s="59" t="s">
        <v>20</v>
      </c>
      <c r="U25" s="59" t="s">
        <v>38</v>
      </c>
      <c r="V25" s="59" t="s">
        <v>20</v>
      </c>
      <c r="W25" s="60" t="s">
        <v>39</v>
      </c>
      <c r="X25" s="59" t="s">
        <v>22</v>
      </c>
    </row>
    <row r="26" spans="1:24" ht="50.25" customHeight="1">
      <c r="A26" s="44">
        <v>1.2</v>
      </c>
      <c r="B26" s="103" t="s">
        <v>78</v>
      </c>
      <c r="C26" s="103"/>
      <c r="D26" s="103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8"/>
      <c r="T26" s="68"/>
      <c r="U26" s="68"/>
      <c r="V26" s="68"/>
      <c r="W26" s="68"/>
      <c r="X26" s="68"/>
    </row>
    <row r="27" spans="1:24" ht="123" customHeight="1">
      <c r="A27" s="51" t="s">
        <v>30</v>
      </c>
      <c r="B27" s="56" t="s">
        <v>66</v>
      </c>
      <c r="C27" s="45" t="s">
        <v>24</v>
      </c>
      <c r="D27" s="55" t="s">
        <v>101</v>
      </c>
      <c r="E27" s="46" t="s">
        <v>25</v>
      </c>
      <c r="F27" s="46"/>
      <c r="G27" s="46"/>
      <c r="H27" s="46" t="s">
        <v>25</v>
      </c>
      <c r="I27" s="46"/>
      <c r="J27" s="46"/>
      <c r="K27" s="46" t="s">
        <v>25</v>
      </c>
      <c r="L27" s="46"/>
      <c r="M27" s="46"/>
      <c r="N27" s="46" t="s">
        <v>25</v>
      </c>
      <c r="O27" s="46"/>
      <c r="P27" s="46" t="s">
        <v>25</v>
      </c>
      <c r="Q27" s="46" t="s">
        <v>87</v>
      </c>
      <c r="R27" s="45"/>
      <c r="S27" s="46"/>
      <c r="T27" s="47">
        <v>600</v>
      </c>
      <c r="U27" s="46" t="s">
        <v>69</v>
      </c>
      <c r="V27" s="47">
        <f>T27*5</f>
        <v>3000</v>
      </c>
      <c r="W27" s="47">
        <v>2000</v>
      </c>
      <c r="X27" s="48">
        <f>SUM(V27:W27)</f>
        <v>5000</v>
      </c>
    </row>
    <row r="28" spans="1:24" ht="111" customHeight="1">
      <c r="A28" s="51" t="s">
        <v>31</v>
      </c>
      <c r="B28" s="56" t="s">
        <v>83</v>
      </c>
      <c r="C28" s="45" t="s">
        <v>24</v>
      </c>
      <c r="D28" s="55" t="s">
        <v>119</v>
      </c>
      <c r="E28" s="46" t="s">
        <v>118</v>
      </c>
      <c r="F28" s="46" t="s">
        <v>118</v>
      </c>
      <c r="G28" s="46" t="s">
        <v>118</v>
      </c>
      <c r="H28" s="46" t="s">
        <v>118</v>
      </c>
      <c r="I28" s="46" t="s">
        <v>118</v>
      </c>
      <c r="J28" s="46" t="s">
        <v>118</v>
      </c>
      <c r="K28" s="46" t="s">
        <v>118</v>
      </c>
      <c r="L28" s="46" t="s">
        <v>118</v>
      </c>
      <c r="M28" s="46" t="s">
        <v>118</v>
      </c>
      <c r="N28" s="46" t="s">
        <v>118</v>
      </c>
      <c r="O28" s="46" t="s">
        <v>118</v>
      </c>
      <c r="P28" s="46" t="s">
        <v>118</v>
      </c>
      <c r="Q28" s="46" t="s">
        <v>87</v>
      </c>
      <c r="R28" s="45"/>
      <c r="S28" s="46"/>
      <c r="T28" s="47">
        <v>1000</v>
      </c>
      <c r="U28" s="46" t="s">
        <v>69</v>
      </c>
      <c r="V28" s="47">
        <f>10*T28</f>
        <v>10000</v>
      </c>
      <c r="W28" s="47">
        <v>1500</v>
      </c>
      <c r="X28" s="48">
        <f>SUM(V28:W28)</f>
        <v>11500</v>
      </c>
    </row>
    <row r="29" spans="1:24" ht="111" customHeight="1">
      <c r="A29" s="51" t="s">
        <v>32</v>
      </c>
      <c r="B29" s="56" t="s">
        <v>84</v>
      </c>
      <c r="C29" s="45" t="s">
        <v>24</v>
      </c>
      <c r="D29" s="55" t="s">
        <v>85</v>
      </c>
      <c r="E29" s="46" t="s">
        <v>25</v>
      </c>
      <c r="F29" s="46" t="s">
        <v>25</v>
      </c>
      <c r="G29" s="46" t="s">
        <v>25</v>
      </c>
      <c r="H29" s="46" t="s">
        <v>25</v>
      </c>
      <c r="I29" s="46" t="s">
        <v>25</v>
      </c>
      <c r="J29" s="46"/>
      <c r="K29" s="46"/>
      <c r="L29" s="46"/>
      <c r="M29" s="46"/>
      <c r="N29" s="46"/>
      <c r="O29" s="46"/>
      <c r="P29" s="46"/>
      <c r="Q29" s="46" t="s">
        <v>87</v>
      </c>
      <c r="R29" s="45"/>
      <c r="S29" s="46"/>
      <c r="T29" s="47">
        <v>300</v>
      </c>
      <c r="U29" s="46" t="s">
        <v>69</v>
      </c>
      <c r="V29" s="47">
        <f>T29*5</f>
        <v>1500</v>
      </c>
      <c r="W29" s="47">
        <v>1500</v>
      </c>
      <c r="X29" s="48">
        <f>SUM(V29:W29)</f>
        <v>3000</v>
      </c>
    </row>
    <row r="30" spans="1:24" ht="15">
      <c r="A30" s="51"/>
      <c r="B30" s="56"/>
      <c r="C30" s="45"/>
      <c r="D30" s="5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5"/>
      <c r="S30" s="46"/>
      <c r="T30" s="47"/>
      <c r="U30" s="46"/>
      <c r="V30" s="47">
        <f>SUM(V27:V29)</f>
        <v>14500</v>
      </c>
      <c r="W30" s="47">
        <f>SUM(W27:W29)</f>
        <v>5000</v>
      </c>
      <c r="X30" s="48"/>
    </row>
    <row r="31" spans="1:24" ht="13.5" customHeight="1">
      <c r="A31" s="73"/>
      <c r="B31" s="45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3"/>
      <c r="R31" s="50"/>
      <c r="S31" s="73"/>
      <c r="T31" s="73"/>
      <c r="U31" s="73"/>
      <c r="V31" s="76">
        <f>V16+V30</f>
        <v>19500</v>
      </c>
      <c r="W31" s="76">
        <f>W16+W30</f>
        <v>9000</v>
      </c>
      <c r="X31" s="53">
        <f>SUM(X27:X29)</f>
        <v>19500</v>
      </c>
    </row>
    <row r="32" spans="1:24" ht="20.100000000000001" customHeight="1">
      <c r="A32" s="121" t="s">
        <v>79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70">
        <f>X17+X31</f>
        <v>28500</v>
      </c>
    </row>
  </sheetData>
  <mergeCells count="36">
    <mergeCell ref="A21:X21"/>
    <mergeCell ref="A23:X23"/>
    <mergeCell ref="A17:S17"/>
    <mergeCell ref="A18:X18"/>
    <mergeCell ref="A4:X4"/>
    <mergeCell ref="A5:X5"/>
    <mergeCell ref="A6:X6"/>
    <mergeCell ref="A7:X7"/>
    <mergeCell ref="A8:X8"/>
    <mergeCell ref="A11:A12"/>
    <mergeCell ref="B11:B12"/>
    <mergeCell ref="C11:C12"/>
    <mergeCell ref="A10:X10"/>
    <mergeCell ref="A19:X19"/>
    <mergeCell ref="A20:X20"/>
    <mergeCell ref="A32:W32"/>
    <mergeCell ref="A1:X1"/>
    <mergeCell ref="A2:X2"/>
    <mergeCell ref="A3:X3"/>
    <mergeCell ref="D11:D12"/>
    <mergeCell ref="E11:P11"/>
    <mergeCell ref="Q11:Q12"/>
    <mergeCell ref="R11:R12"/>
    <mergeCell ref="S11:X11"/>
    <mergeCell ref="B26:D26"/>
    <mergeCell ref="B13:D13"/>
    <mergeCell ref="A22:X22"/>
    <mergeCell ref="A24:A25"/>
    <mergeCell ref="R24:R25"/>
    <mergeCell ref="S24:X24"/>
    <mergeCell ref="A9:X9"/>
    <mergeCell ref="B24:B25"/>
    <mergeCell ref="C24:C25"/>
    <mergeCell ref="D24:D25"/>
    <mergeCell ref="E24:P24"/>
    <mergeCell ref="Q24:Q25"/>
  </mergeCells>
  <pageMargins left="0.62992125984251968" right="0.23622047244094488" top="1.1417322834645669" bottom="0.74803149606299213" header="0.31496062992125984" footer="0.31496062992125984"/>
  <pageSetup paperSize="5" scale="70" orientation="landscape" useFirstPageNumber="1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topLeftCell="A29" zoomScale="85" zoomScaleNormal="85" workbookViewId="0">
      <selection activeCell="W31" sqref="W31"/>
    </sheetView>
  </sheetViews>
  <sheetFormatPr baseColWidth="10" defaultColWidth="10.25" defaultRowHeight="20.100000000000001" customHeight="1"/>
  <cols>
    <col min="1" max="1" width="5.75" style="1" customWidth="1"/>
    <col min="2" max="2" width="19.25" style="1" bestFit="1" customWidth="1"/>
    <col min="3" max="3" width="13.5" style="1" customWidth="1"/>
    <col min="4" max="4" width="21.75" style="1" bestFit="1" customWidth="1"/>
    <col min="5" max="16" width="2.125" style="1" customWidth="1"/>
    <col min="17" max="17" width="13.875" style="1" customWidth="1"/>
    <col min="18" max="18" width="14.125" style="1" customWidth="1"/>
    <col min="19" max="19" width="11.625" style="1" bestFit="1" customWidth="1"/>
    <col min="20" max="20" width="10.875" style="1" bestFit="1" customWidth="1"/>
    <col min="21" max="21" width="11.125" style="1" bestFit="1" customWidth="1"/>
    <col min="22" max="24" width="12" style="1" bestFit="1" customWidth="1"/>
    <col min="25" max="16384" width="10.25" style="1"/>
  </cols>
  <sheetData>
    <row r="1" spans="1:24" ht="20.25">
      <c r="A1" s="122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4" ht="20.25">
      <c r="A2" s="122" t="s">
        <v>102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4" ht="20.25">
      <c r="A3" s="123" t="s">
        <v>86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24" ht="12.75" hidden="1" customHeight="1">
      <c r="A4" s="153"/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8"/>
      <c r="S4" s="3"/>
      <c r="T4" s="4"/>
      <c r="U4" s="4"/>
      <c r="V4" s="4"/>
      <c r="W4" s="4"/>
      <c r="X4" s="4"/>
    </row>
    <row r="5" spans="1:24" ht="12.75" hidden="1" customHeight="1">
      <c r="A5" s="146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5"/>
      <c r="S5" s="5"/>
      <c r="T5" s="16"/>
      <c r="U5" s="16"/>
      <c r="V5" s="16"/>
      <c r="W5" s="16"/>
      <c r="X5" s="16"/>
    </row>
    <row r="6" spans="1:24" ht="3" hidden="1" customHeight="1">
      <c r="A6" s="148"/>
      <c r="B6" s="148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9"/>
      <c r="S6" s="20"/>
      <c r="T6" s="21"/>
      <c r="U6" s="21"/>
      <c r="V6" s="21"/>
      <c r="W6" s="21"/>
      <c r="X6" s="21"/>
    </row>
    <row r="7" spans="1:24" ht="3" hidden="1" customHeight="1">
      <c r="A7" s="148"/>
      <c r="B7" s="14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21"/>
      <c r="U7" s="21"/>
      <c r="V7" s="21"/>
      <c r="W7" s="21"/>
      <c r="X7" s="21"/>
    </row>
    <row r="8" spans="1:24" ht="3" hidden="1" customHeight="1">
      <c r="A8" s="21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1"/>
      <c r="R8" s="23"/>
      <c r="S8" s="21"/>
      <c r="T8" s="21"/>
      <c r="U8" s="21"/>
      <c r="V8" s="21"/>
      <c r="W8" s="21"/>
      <c r="X8" s="21"/>
    </row>
    <row r="9" spans="1:24" ht="3" hidden="1" customHeight="1">
      <c r="A9" s="157"/>
      <c r="B9" s="155"/>
      <c r="C9" s="155"/>
      <c r="D9" s="157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5"/>
      <c r="R9" s="155"/>
      <c r="S9" s="156"/>
      <c r="T9" s="156"/>
      <c r="U9" s="156"/>
      <c r="V9" s="156"/>
      <c r="W9" s="156"/>
      <c r="X9" s="156"/>
    </row>
    <row r="10" spans="1:24" ht="3" hidden="1" customHeight="1">
      <c r="A10" s="157"/>
      <c r="B10" s="155"/>
      <c r="C10" s="155"/>
      <c r="D10" s="157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155"/>
      <c r="R10" s="155"/>
      <c r="S10" s="25"/>
      <c r="T10" s="25"/>
      <c r="U10" s="25"/>
      <c r="V10" s="25"/>
      <c r="W10" s="25"/>
      <c r="X10" s="25"/>
    </row>
    <row r="11" spans="1:24" ht="3" hidden="1" customHeight="1">
      <c r="A11" s="26"/>
      <c r="B11" s="159"/>
      <c r="C11" s="159"/>
      <c r="D11" s="159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8"/>
      <c r="R11" s="28"/>
      <c r="S11" s="29"/>
      <c r="T11" s="29"/>
      <c r="U11" s="29"/>
      <c r="V11" s="29"/>
      <c r="W11" s="29"/>
      <c r="X11" s="29"/>
    </row>
    <row r="12" spans="1:24" ht="3" hidden="1" customHeight="1">
      <c r="A12" s="26"/>
      <c r="B12" s="30"/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2"/>
      <c r="R12" s="30"/>
      <c r="S12" s="31"/>
      <c r="T12" s="33"/>
      <c r="U12" s="33"/>
      <c r="V12" s="33"/>
      <c r="W12" s="33"/>
      <c r="X12" s="33"/>
    </row>
    <row r="13" spans="1:24" ht="3" hidden="1" customHeight="1">
      <c r="A13" s="34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35"/>
      <c r="U13" s="35"/>
      <c r="V13" s="35"/>
      <c r="W13" s="35"/>
      <c r="X13" s="36"/>
    </row>
    <row r="14" spans="1:24" ht="36" hidden="1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3"/>
      <c r="U14" s="13"/>
      <c r="V14" s="13"/>
      <c r="W14" s="13"/>
      <c r="X14" s="14"/>
    </row>
    <row r="15" spans="1:24" ht="36" hidden="1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0"/>
      <c r="U15" s="10"/>
      <c r="V15" s="10"/>
      <c r="W15" s="10"/>
      <c r="X15" s="9"/>
    </row>
    <row r="16" spans="1:24" ht="36" hidden="1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10"/>
      <c r="V16" s="10"/>
      <c r="W16" s="10"/>
      <c r="X16" s="9"/>
    </row>
    <row r="17" spans="1:24" ht="36" hidden="1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0"/>
      <c r="U17" s="10"/>
      <c r="V17" s="10"/>
      <c r="W17" s="10"/>
      <c r="X17" s="9"/>
    </row>
    <row r="18" spans="1:24" ht="36" hidden="1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0"/>
      <c r="U18" s="10"/>
      <c r="V18" s="10"/>
      <c r="W18" s="10"/>
      <c r="X18" s="9"/>
    </row>
    <row r="19" spans="1:24" ht="36" customHeight="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2"/>
    </row>
    <row r="20" spans="1:24" ht="18.75" customHeight="1">
      <c r="A20" s="150" t="s">
        <v>43</v>
      </c>
      <c r="B20" s="150"/>
      <c r="C20" s="163" t="s">
        <v>44</v>
      </c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5"/>
    </row>
    <row r="21" spans="1:24" ht="18.75" customHeight="1">
      <c r="A21" s="150" t="s">
        <v>45</v>
      </c>
      <c r="B21" s="150"/>
      <c r="C21" s="163" t="s">
        <v>46</v>
      </c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5"/>
    </row>
    <row r="22" spans="1:24" ht="20.25" customHeight="1">
      <c r="A22" s="150" t="s">
        <v>47</v>
      </c>
      <c r="B22" s="150"/>
      <c r="C22" s="163" t="s">
        <v>49</v>
      </c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5"/>
    </row>
    <row r="23" spans="1:24" ht="36" customHeight="1">
      <c r="A23" s="151" t="s">
        <v>48</v>
      </c>
      <c r="B23" s="151"/>
      <c r="C23" s="152" t="s">
        <v>50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</row>
    <row r="24" spans="1:24" ht="21.75" customHeight="1">
      <c r="A24" s="124" t="s">
        <v>3</v>
      </c>
      <c r="B24" s="120" t="s">
        <v>93</v>
      </c>
      <c r="C24" s="120" t="s">
        <v>4</v>
      </c>
      <c r="D24" s="125" t="s">
        <v>5</v>
      </c>
      <c r="E24" s="119" t="s">
        <v>6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20" t="s">
        <v>7</v>
      </c>
      <c r="R24" s="120" t="s">
        <v>8</v>
      </c>
      <c r="S24" s="125" t="s">
        <v>9</v>
      </c>
      <c r="T24" s="125"/>
      <c r="U24" s="125"/>
      <c r="V24" s="125"/>
      <c r="W24" s="125"/>
      <c r="X24" s="125"/>
    </row>
    <row r="25" spans="1:24" ht="24" customHeight="1">
      <c r="A25" s="124"/>
      <c r="B25" s="120"/>
      <c r="C25" s="120"/>
      <c r="D25" s="125"/>
      <c r="E25" s="58" t="s">
        <v>10</v>
      </c>
      <c r="F25" s="58" t="s">
        <v>11</v>
      </c>
      <c r="G25" s="58" t="s">
        <v>12</v>
      </c>
      <c r="H25" s="58" t="s">
        <v>13</v>
      </c>
      <c r="I25" s="58" t="s">
        <v>12</v>
      </c>
      <c r="J25" s="58" t="s">
        <v>14</v>
      </c>
      <c r="K25" s="58" t="s">
        <v>14</v>
      </c>
      <c r="L25" s="58" t="s">
        <v>13</v>
      </c>
      <c r="M25" s="58" t="s">
        <v>15</v>
      </c>
      <c r="N25" s="58" t="s">
        <v>16</v>
      </c>
      <c r="O25" s="58" t="s">
        <v>17</v>
      </c>
      <c r="P25" s="58" t="s">
        <v>18</v>
      </c>
      <c r="Q25" s="120"/>
      <c r="R25" s="120"/>
      <c r="S25" s="59" t="s">
        <v>38</v>
      </c>
      <c r="T25" s="59" t="s">
        <v>20</v>
      </c>
      <c r="U25" s="59" t="s">
        <v>38</v>
      </c>
      <c r="V25" s="59" t="s">
        <v>20</v>
      </c>
      <c r="W25" s="60" t="s">
        <v>39</v>
      </c>
      <c r="X25" s="59" t="s">
        <v>22</v>
      </c>
    </row>
    <row r="26" spans="1:24" ht="56.25" customHeight="1">
      <c r="A26" s="51">
        <v>1.2</v>
      </c>
      <c r="B26" s="126" t="s">
        <v>51</v>
      </c>
      <c r="C26" s="126"/>
      <c r="D26" s="126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8"/>
      <c r="T26" s="72"/>
      <c r="U26" s="72"/>
      <c r="V26" s="72"/>
      <c r="W26" s="72"/>
      <c r="X26" s="72"/>
    </row>
    <row r="27" spans="1:24" s="37" customFormat="1" ht="27" hidden="1" customHeight="1">
      <c r="A27" s="49"/>
      <c r="B27" s="45"/>
      <c r="C27" s="7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T27" s="47"/>
      <c r="U27" s="47"/>
      <c r="V27" s="47"/>
      <c r="W27" s="47"/>
      <c r="X27" s="48"/>
    </row>
    <row r="28" spans="1:24" ht="18.75" hidden="1" customHeight="1">
      <c r="A28" s="49"/>
      <c r="B28" s="71"/>
      <c r="C28" s="71"/>
      <c r="D28" s="71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7"/>
      <c r="U28" s="47"/>
      <c r="V28" s="47"/>
      <c r="W28" s="47"/>
      <c r="X28" s="48"/>
    </row>
    <row r="29" spans="1:24" ht="97.5" customHeight="1">
      <c r="A29" s="49" t="s">
        <v>32</v>
      </c>
      <c r="B29" s="45" t="s">
        <v>52</v>
      </c>
      <c r="C29" s="75" t="s">
        <v>80</v>
      </c>
      <c r="D29" s="45" t="s">
        <v>53</v>
      </c>
      <c r="E29" s="46" t="s">
        <v>25</v>
      </c>
      <c r="F29" s="46" t="s">
        <v>25</v>
      </c>
      <c r="G29" s="46" t="s">
        <v>25</v>
      </c>
      <c r="H29" s="46" t="s">
        <v>25</v>
      </c>
      <c r="I29" s="46" t="s">
        <v>25</v>
      </c>
      <c r="J29" s="46" t="s">
        <v>25</v>
      </c>
      <c r="K29" s="46" t="s">
        <v>25</v>
      </c>
      <c r="L29" s="46" t="s">
        <v>25</v>
      </c>
      <c r="M29" s="46" t="s">
        <v>25</v>
      </c>
      <c r="N29" s="46" t="s">
        <v>25</v>
      </c>
      <c r="O29" s="46" t="s">
        <v>25</v>
      </c>
      <c r="P29" s="46" t="s">
        <v>25</v>
      </c>
      <c r="Q29" s="77" t="s">
        <v>63</v>
      </c>
      <c r="R29" s="45" t="s">
        <v>54</v>
      </c>
      <c r="S29" s="46" t="s">
        <v>64</v>
      </c>
      <c r="T29" s="47">
        <v>100</v>
      </c>
      <c r="U29" s="46" t="s">
        <v>69</v>
      </c>
      <c r="V29" s="47">
        <f>T29*12</f>
        <v>1200</v>
      </c>
      <c r="W29" s="47">
        <v>1500</v>
      </c>
      <c r="X29" s="48">
        <f>T29+V29+W29</f>
        <v>2800</v>
      </c>
    </row>
    <row r="30" spans="1:24" ht="107.25" customHeight="1">
      <c r="A30" s="49" t="s">
        <v>67</v>
      </c>
      <c r="B30" s="45" t="s">
        <v>104</v>
      </c>
      <c r="C30" s="75" t="s">
        <v>80</v>
      </c>
      <c r="D30" s="45" t="s">
        <v>81</v>
      </c>
      <c r="E30" s="46"/>
      <c r="F30" s="46" t="s">
        <v>118</v>
      </c>
      <c r="G30" s="46"/>
      <c r="H30" s="46"/>
      <c r="I30" s="46" t="s">
        <v>118</v>
      </c>
      <c r="J30" s="46"/>
      <c r="K30" s="46"/>
      <c r="L30" s="46"/>
      <c r="M30" s="46" t="s">
        <v>118</v>
      </c>
      <c r="N30" s="46"/>
      <c r="O30" s="46"/>
      <c r="P30" s="46"/>
      <c r="Q30" s="45" t="s">
        <v>120</v>
      </c>
      <c r="R30" s="45" t="s">
        <v>82</v>
      </c>
      <c r="S30" s="46" t="s">
        <v>64</v>
      </c>
      <c r="T30" s="47">
        <v>1500</v>
      </c>
      <c r="U30" s="46" t="s">
        <v>69</v>
      </c>
      <c r="V30" s="47">
        <f>T30*3</f>
        <v>4500</v>
      </c>
      <c r="W30" s="47">
        <v>7500</v>
      </c>
      <c r="X30" s="48">
        <f>T30+V30+W30</f>
        <v>13500</v>
      </c>
    </row>
    <row r="31" spans="1:24" ht="30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70"/>
      <c r="U31" s="46" t="s">
        <v>132</v>
      </c>
      <c r="V31" s="47">
        <f>SUM(V29:V30)</f>
        <v>5700</v>
      </c>
      <c r="W31" s="47">
        <f>SUM(W29:W30)</f>
        <v>9000</v>
      </c>
      <c r="X31" s="48"/>
    </row>
    <row r="32" spans="1:24" ht="17.25" customHeight="1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7" t="s">
        <v>22</v>
      </c>
      <c r="W32" s="167"/>
      <c r="X32" s="53">
        <f>SUM(X29:X30)</f>
        <v>16300</v>
      </c>
    </row>
  </sheetData>
  <mergeCells count="41">
    <mergeCell ref="C22:X22"/>
    <mergeCell ref="A32:U32"/>
    <mergeCell ref="V32:W32"/>
    <mergeCell ref="A31:T31"/>
    <mergeCell ref="S24:X24"/>
    <mergeCell ref="B26:D26"/>
    <mergeCell ref="A21:B21"/>
    <mergeCell ref="S9:X9"/>
    <mergeCell ref="R9:R10"/>
    <mergeCell ref="A7:B7"/>
    <mergeCell ref="A9:A10"/>
    <mergeCell ref="B9:B10"/>
    <mergeCell ref="C9:C10"/>
    <mergeCell ref="D9:D10"/>
    <mergeCell ref="E9:P9"/>
    <mergeCell ref="B11:D11"/>
    <mergeCell ref="A20:B20"/>
    <mergeCell ref="A19:X19"/>
    <mergeCell ref="C20:X20"/>
    <mergeCell ref="C21:X21"/>
    <mergeCell ref="A1:X1"/>
    <mergeCell ref="A2:X2"/>
    <mergeCell ref="A3:X3"/>
    <mergeCell ref="A4:B4"/>
    <mergeCell ref="C4:Q4"/>
    <mergeCell ref="A5:B5"/>
    <mergeCell ref="C5:Q5"/>
    <mergeCell ref="A6:B6"/>
    <mergeCell ref="C6:Q6"/>
    <mergeCell ref="R24:R25"/>
    <mergeCell ref="A22:B22"/>
    <mergeCell ref="A23:B23"/>
    <mergeCell ref="C23:X23"/>
    <mergeCell ref="A24:A25"/>
    <mergeCell ref="B24:B25"/>
    <mergeCell ref="C24:C25"/>
    <mergeCell ref="D24:D25"/>
    <mergeCell ref="E24:P24"/>
    <mergeCell ref="Q24:Q25"/>
    <mergeCell ref="C7:S7"/>
    <mergeCell ref="Q9:Q10"/>
  </mergeCells>
  <pageMargins left="0.62992125984251968" right="0.23622047244094488" top="1.1417322834645669" bottom="0.74803149606299213" header="0.31496062992125984" footer="0.31496062992125984"/>
  <pageSetup paperSize="5" scale="70" orientation="landscape" useFirstPageNumber="1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showGridLines="0" topLeftCell="A10" zoomScale="85" zoomScaleNormal="85" workbookViewId="0">
      <selection activeCell="V16" sqref="V16:W16"/>
    </sheetView>
  </sheetViews>
  <sheetFormatPr baseColWidth="10" defaultColWidth="10.25" defaultRowHeight="20.100000000000001" customHeight="1"/>
  <cols>
    <col min="1" max="1" width="4.375" style="1" bestFit="1" customWidth="1"/>
    <col min="2" max="2" width="22.25" style="1" bestFit="1" customWidth="1"/>
    <col min="3" max="3" width="15.25" style="1" customWidth="1"/>
    <col min="4" max="4" width="17.75" style="1" customWidth="1"/>
    <col min="5" max="16" width="2.125" style="1" customWidth="1"/>
    <col min="17" max="17" width="16.5" style="1" customWidth="1"/>
    <col min="18" max="18" width="17" style="1" customWidth="1"/>
    <col min="19" max="19" width="9.625" style="1" customWidth="1"/>
    <col min="20" max="20" width="8.875" style="1" customWidth="1"/>
    <col min="21" max="21" width="9.875" style="1" customWidth="1"/>
    <col min="22" max="24" width="10.875" style="1" bestFit="1" customWidth="1"/>
    <col min="25" max="16384" width="10.25" style="1"/>
  </cols>
  <sheetData>
    <row r="1" spans="1:24" ht="23.25">
      <c r="A1" s="176" t="s">
        <v>33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</row>
    <row r="2" spans="1:24" ht="23.25">
      <c r="A2" s="176" t="s">
        <v>102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4" ht="22.5">
      <c r="A3" s="177" t="s">
        <v>88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</row>
    <row r="4" spans="1:24" ht="41.25" customHeight="1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5"/>
    </row>
    <row r="5" spans="1:24" ht="15.75">
      <c r="A5" s="178" t="s">
        <v>43</v>
      </c>
      <c r="B5" s="178"/>
      <c r="C5" s="179" t="s">
        <v>44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1"/>
    </row>
    <row r="6" spans="1:24" ht="15.75">
      <c r="A6" s="178" t="s">
        <v>45</v>
      </c>
      <c r="B6" s="178"/>
      <c r="C6" s="179" t="s">
        <v>55</v>
      </c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1"/>
    </row>
    <row r="7" spans="1:24" ht="15.75">
      <c r="A7" s="178" t="s">
        <v>47</v>
      </c>
      <c r="B7" s="178"/>
      <c r="C7" s="179" t="s">
        <v>56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1"/>
    </row>
    <row r="8" spans="1:24" ht="33" customHeight="1">
      <c r="A8" s="178" t="s">
        <v>48</v>
      </c>
      <c r="B8" s="178"/>
      <c r="C8" s="179" t="s">
        <v>121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1"/>
    </row>
    <row r="9" spans="1:24" ht="43.5" customHeight="1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3"/>
    </row>
    <row r="10" spans="1:24" ht="18.75" customHeight="1">
      <c r="A10" s="124" t="s">
        <v>3</v>
      </c>
      <c r="B10" s="120" t="s">
        <v>93</v>
      </c>
      <c r="C10" s="120" t="s">
        <v>4</v>
      </c>
      <c r="D10" s="124" t="s">
        <v>5</v>
      </c>
      <c r="E10" s="119" t="s">
        <v>6</v>
      </c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20" t="s">
        <v>7</v>
      </c>
      <c r="R10" s="120" t="s">
        <v>8</v>
      </c>
      <c r="S10" s="125" t="s">
        <v>9</v>
      </c>
      <c r="T10" s="125"/>
      <c r="U10" s="125"/>
      <c r="V10" s="125"/>
      <c r="W10" s="125"/>
      <c r="X10" s="125"/>
    </row>
    <row r="11" spans="1:24" ht="18.75" customHeight="1">
      <c r="A11" s="124"/>
      <c r="B11" s="120"/>
      <c r="C11" s="120"/>
      <c r="D11" s="124"/>
      <c r="E11" s="58" t="s">
        <v>10</v>
      </c>
      <c r="F11" s="58" t="s">
        <v>11</v>
      </c>
      <c r="G11" s="58" t="s">
        <v>12</v>
      </c>
      <c r="H11" s="58" t="s">
        <v>13</v>
      </c>
      <c r="I11" s="58" t="s">
        <v>12</v>
      </c>
      <c r="J11" s="58" t="s">
        <v>14</v>
      </c>
      <c r="K11" s="58" t="s">
        <v>14</v>
      </c>
      <c r="L11" s="58" t="s">
        <v>13</v>
      </c>
      <c r="M11" s="58" t="s">
        <v>15</v>
      </c>
      <c r="N11" s="58" t="s">
        <v>16</v>
      </c>
      <c r="O11" s="58" t="s">
        <v>17</v>
      </c>
      <c r="P11" s="58" t="s">
        <v>18</v>
      </c>
      <c r="Q11" s="120"/>
      <c r="R11" s="120"/>
      <c r="S11" s="59" t="s">
        <v>38</v>
      </c>
      <c r="T11" s="59" t="s">
        <v>20</v>
      </c>
      <c r="U11" s="59" t="s">
        <v>38</v>
      </c>
      <c r="V11" s="59" t="s">
        <v>20</v>
      </c>
      <c r="W11" s="60" t="s">
        <v>39</v>
      </c>
      <c r="X11" s="59" t="s">
        <v>22</v>
      </c>
    </row>
    <row r="12" spans="1:24" ht="45.75" customHeight="1">
      <c r="A12" s="44">
        <v>1.1000000000000001</v>
      </c>
      <c r="B12" s="103" t="s">
        <v>57</v>
      </c>
      <c r="C12" s="103"/>
      <c r="D12" s="103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8"/>
      <c r="T12" s="68"/>
      <c r="U12" s="68"/>
      <c r="V12" s="68"/>
      <c r="W12" s="68"/>
      <c r="X12" s="68"/>
    </row>
    <row r="13" spans="1:24" s="38" customFormat="1" ht="96" customHeight="1">
      <c r="A13" s="78" t="s">
        <v>23</v>
      </c>
      <c r="B13" s="56" t="s">
        <v>106</v>
      </c>
      <c r="C13" s="75" t="s">
        <v>125</v>
      </c>
      <c r="D13" s="56" t="s">
        <v>105</v>
      </c>
      <c r="E13" s="79" t="s">
        <v>118</v>
      </c>
      <c r="F13" s="79" t="s">
        <v>118</v>
      </c>
      <c r="G13" s="79" t="s">
        <v>118</v>
      </c>
      <c r="H13" s="79" t="s">
        <v>118</v>
      </c>
      <c r="I13" s="79" t="s">
        <v>118</v>
      </c>
      <c r="J13" s="79" t="s">
        <v>118</v>
      </c>
      <c r="K13" s="79" t="s">
        <v>118</v>
      </c>
      <c r="L13" s="79" t="s">
        <v>118</v>
      </c>
      <c r="M13" s="79" t="s">
        <v>118</v>
      </c>
      <c r="N13" s="79" t="s">
        <v>118</v>
      </c>
      <c r="O13" s="79" t="s">
        <v>118</v>
      </c>
      <c r="P13" s="79" t="s">
        <v>118</v>
      </c>
      <c r="Q13" s="80" t="s">
        <v>123</v>
      </c>
      <c r="R13" s="56" t="s">
        <v>107</v>
      </c>
      <c r="S13" s="46" t="s">
        <v>124</v>
      </c>
      <c r="T13" s="81">
        <v>150</v>
      </c>
      <c r="U13" s="81" t="s">
        <v>87</v>
      </c>
      <c r="V13" s="81">
        <f>T13*12</f>
        <v>1800</v>
      </c>
      <c r="W13" s="81">
        <v>3000</v>
      </c>
      <c r="X13" s="82">
        <f>SUM(V13:W13)</f>
        <v>4800</v>
      </c>
    </row>
    <row r="14" spans="1:24" ht="82.5" customHeight="1">
      <c r="A14" s="49" t="s">
        <v>26</v>
      </c>
      <c r="B14" s="56" t="s">
        <v>106</v>
      </c>
      <c r="C14" s="75" t="s">
        <v>122</v>
      </c>
      <c r="D14" s="56" t="s">
        <v>126</v>
      </c>
      <c r="E14" s="45"/>
      <c r="F14" s="45" t="s">
        <v>25</v>
      </c>
      <c r="G14" s="45"/>
      <c r="H14" s="45" t="s">
        <v>25</v>
      </c>
      <c r="I14" s="45"/>
      <c r="J14" s="45"/>
      <c r="K14" s="45" t="s">
        <v>25</v>
      </c>
      <c r="L14" s="45"/>
      <c r="M14" s="45"/>
      <c r="N14" s="45" t="s">
        <v>25</v>
      </c>
      <c r="O14" s="45"/>
      <c r="P14" s="45"/>
      <c r="Q14" s="80" t="s">
        <v>127</v>
      </c>
      <c r="R14" s="56" t="s">
        <v>128</v>
      </c>
      <c r="S14" s="46" t="s">
        <v>129</v>
      </c>
      <c r="T14" s="81">
        <v>150</v>
      </c>
      <c r="U14" s="47" t="s">
        <v>87</v>
      </c>
      <c r="V14" s="47">
        <f>T14*4</f>
        <v>600</v>
      </c>
      <c r="W14" s="47">
        <f>3000</f>
        <v>3000</v>
      </c>
      <c r="X14" s="48">
        <f>SUM(V14:W14)</f>
        <v>3600</v>
      </c>
    </row>
    <row r="15" spans="1:24" ht="15">
      <c r="A15" s="49"/>
      <c r="B15" s="56"/>
      <c r="C15" s="75"/>
      <c r="D15" s="56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80"/>
      <c r="R15" s="56"/>
      <c r="S15" s="46"/>
      <c r="T15" s="81"/>
      <c r="U15" s="47"/>
      <c r="V15" s="47">
        <f>SUM(V13:V14)</f>
        <v>2400</v>
      </c>
      <c r="W15" s="47">
        <f>SUM(W13:W14)</f>
        <v>6000</v>
      </c>
      <c r="X15" s="48"/>
    </row>
    <row r="16" spans="1:24" ht="57" customHeight="1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74" t="s">
        <v>22</v>
      </c>
      <c r="W16" s="175"/>
      <c r="X16" s="72">
        <f>X13+X14</f>
        <v>8400</v>
      </c>
    </row>
    <row r="18" spans="22:23" ht="20.100000000000001" customHeight="1">
      <c r="V18" s="83"/>
      <c r="W18" s="83"/>
    </row>
  </sheetData>
  <mergeCells count="24">
    <mergeCell ref="A16:U16"/>
    <mergeCell ref="V16:W16"/>
    <mergeCell ref="A1:X1"/>
    <mergeCell ref="A2:X2"/>
    <mergeCell ref="A3:X3"/>
    <mergeCell ref="A4:X4"/>
    <mergeCell ref="A5:B5"/>
    <mergeCell ref="A6:B6"/>
    <mergeCell ref="A7:B7"/>
    <mergeCell ref="C5:X5"/>
    <mergeCell ref="C6:X6"/>
    <mergeCell ref="C7:X7"/>
    <mergeCell ref="A8:B8"/>
    <mergeCell ref="C8:X8"/>
    <mergeCell ref="Q10:Q11"/>
    <mergeCell ref="R10:R11"/>
    <mergeCell ref="S10:X10"/>
    <mergeCell ref="E10:P10"/>
    <mergeCell ref="A9:X9"/>
    <mergeCell ref="B12:D12"/>
    <mergeCell ref="A10:A11"/>
    <mergeCell ref="B10:B11"/>
    <mergeCell ref="C10:C11"/>
    <mergeCell ref="D10:D11"/>
  </mergeCells>
  <pageMargins left="0.62992125984251968" right="0.23622047244094488" top="1.1417322834645669" bottom="0.74803149606299213" header="0.31496062992125984" footer="0.31496062992125984"/>
  <pageSetup paperSize="5" scale="75" orientation="landscape" useFirstPageNumber="1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>
      <selection activeCell="G14" sqref="G14"/>
    </sheetView>
  </sheetViews>
  <sheetFormatPr baseColWidth="10" defaultColWidth="10.25" defaultRowHeight="20.100000000000001" customHeight="1"/>
  <cols>
    <col min="1" max="1" width="20.875" style="1" customWidth="1"/>
    <col min="2" max="2" width="15.375" style="1" bestFit="1" customWidth="1"/>
    <col min="3" max="3" width="21.5" style="1" bestFit="1" customWidth="1"/>
    <col min="4" max="4" width="16.25" style="1" bestFit="1" customWidth="1"/>
    <col min="5" max="5" width="2.875" style="1" customWidth="1"/>
    <col min="6" max="6" width="10.5" style="1" customWidth="1"/>
    <col min="7" max="7" width="11.875" style="1" customWidth="1"/>
    <col min="8" max="8" width="11.25" style="1" customWidth="1"/>
    <col min="9" max="9" width="10.75" style="1" customWidth="1"/>
    <col min="10" max="10" width="9.25" style="1" customWidth="1"/>
    <col min="11" max="16384" width="10.25" style="1"/>
  </cols>
  <sheetData>
    <row r="1" spans="1:10" ht="23.25">
      <c r="A1" s="182" t="s">
        <v>130</v>
      </c>
      <c r="B1" s="182"/>
      <c r="C1" s="182"/>
      <c r="D1" s="182"/>
      <c r="E1" s="182"/>
      <c r="F1" s="182"/>
      <c r="G1" s="182"/>
      <c r="H1" s="182"/>
      <c r="I1" s="182"/>
      <c r="J1" s="17"/>
    </row>
    <row r="2" spans="1:10" ht="12.75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20.25">
      <c r="A3" s="183" t="s">
        <v>88</v>
      </c>
      <c r="B3" s="183"/>
      <c r="C3" s="183"/>
      <c r="D3" s="183"/>
      <c r="E3" s="183"/>
      <c r="F3" s="183"/>
      <c r="G3" s="183"/>
      <c r="H3" s="183"/>
      <c r="I3" s="183"/>
      <c r="J3" s="183"/>
    </row>
    <row r="4" spans="1:10" ht="20.25">
      <c r="A4" s="184" t="s">
        <v>131</v>
      </c>
      <c r="B4" s="184"/>
      <c r="C4" s="184"/>
      <c r="D4" s="184"/>
      <c r="E4" s="184"/>
      <c r="F4" s="184"/>
      <c r="G4" s="184"/>
      <c r="H4" s="184"/>
      <c r="I4" s="184"/>
      <c r="J4" s="184"/>
    </row>
    <row r="5" spans="1:10" ht="20.25">
      <c r="A5" s="93"/>
      <c r="B5" s="93"/>
      <c r="C5" s="93"/>
      <c r="D5" s="93"/>
      <c r="E5" s="93"/>
      <c r="F5" s="93"/>
      <c r="G5" s="93"/>
      <c r="H5" s="93"/>
      <c r="I5" s="93"/>
      <c r="J5" s="93"/>
    </row>
    <row r="6" spans="1:10" ht="20.25">
      <c r="A6" s="93"/>
      <c r="B6" s="93"/>
      <c r="C6" s="93"/>
      <c r="D6" s="93"/>
      <c r="E6" s="93"/>
      <c r="F6" s="93"/>
      <c r="G6" s="93"/>
      <c r="H6" s="93"/>
      <c r="I6" s="93"/>
      <c r="J6" s="93"/>
    </row>
    <row r="7" spans="1:10" ht="18">
      <c r="A7" s="185" t="s">
        <v>58</v>
      </c>
      <c r="B7" s="95" t="s">
        <v>39</v>
      </c>
      <c r="C7" s="96" t="s">
        <v>133</v>
      </c>
      <c r="D7" s="97" t="s">
        <v>22</v>
      </c>
      <c r="E7" s="186"/>
      <c r="F7" s="187"/>
      <c r="G7" s="94"/>
      <c r="H7" s="94"/>
      <c r="I7" s="88"/>
      <c r="J7" s="17"/>
    </row>
    <row r="8" spans="1:10" ht="18">
      <c r="A8" s="185"/>
      <c r="B8" s="97" t="s">
        <v>59</v>
      </c>
      <c r="C8" s="97" t="s">
        <v>59</v>
      </c>
      <c r="D8" s="97" t="s">
        <v>59</v>
      </c>
      <c r="E8" s="186"/>
      <c r="F8" s="187"/>
      <c r="G8" s="94"/>
      <c r="H8" s="94"/>
      <c r="I8" s="88"/>
      <c r="J8" s="17"/>
    </row>
    <row r="9" spans="1:10" ht="18">
      <c r="A9" s="98" t="s">
        <v>60</v>
      </c>
      <c r="B9" s="99">
        <f>'Proteccion y control - Tabla 1'!W23</f>
        <v>3300</v>
      </c>
      <c r="C9" s="99">
        <f>'Proteccion y control - Tabla 1'!V23</f>
        <v>4300</v>
      </c>
      <c r="D9" s="99">
        <f>SUM(B9:C9)</f>
        <v>7600</v>
      </c>
      <c r="E9" s="17"/>
      <c r="F9" s="89"/>
      <c r="G9" s="90"/>
      <c r="H9" s="90"/>
      <c r="I9" s="90"/>
      <c r="J9" s="17"/>
    </row>
    <row r="10" spans="1:10" ht="18">
      <c r="A10" s="98" t="s">
        <v>61</v>
      </c>
      <c r="B10" s="99">
        <f>'Manejo de Recursos - Tabla 1'!W31</f>
        <v>9000</v>
      </c>
      <c r="C10" s="99">
        <f>'Manejo de Recursos - Tabla 1'!V31</f>
        <v>19500</v>
      </c>
      <c r="D10" s="99">
        <f>SUM(B10:C10)</f>
        <v>28500</v>
      </c>
      <c r="E10" s="17"/>
      <c r="F10" s="89"/>
      <c r="G10" s="90"/>
      <c r="H10" s="89"/>
      <c r="I10" s="90"/>
      <c r="J10" s="17"/>
    </row>
    <row r="11" spans="1:10" ht="18">
      <c r="A11" s="98" t="s">
        <v>46</v>
      </c>
      <c r="B11" s="99">
        <f>'Investigación y Monitoreo - Tab'!W31</f>
        <v>9000</v>
      </c>
      <c r="C11" s="99">
        <f>'Investigación y Monitoreo - Tab'!V31</f>
        <v>5700</v>
      </c>
      <c r="D11" s="99">
        <f>SUM(B11:C11)</f>
        <v>14700</v>
      </c>
      <c r="E11" s="17"/>
      <c r="F11" s="89"/>
      <c r="G11" s="90"/>
      <c r="H11" s="89"/>
      <c r="I11" s="90"/>
      <c r="J11" s="17"/>
    </row>
    <row r="12" spans="1:10" ht="18">
      <c r="A12" s="98" t="s">
        <v>55</v>
      </c>
      <c r="B12" s="99">
        <f>'Uso Publico - Tabla 1'!W15</f>
        <v>6000</v>
      </c>
      <c r="C12" s="99">
        <f>'Uso Publico - Tabla 1'!V15</f>
        <v>2400</v>
      </c>
      <c r="D12" s="99">
        <f>SUM(B12:C12)</f>
        <v>8400</v>
      </c>
      <c r="E12" s="17"/>
      <c r="F12" s="89"/>
      <c r="G12" s="89"/>
      <c r="H12" s="89"/>
      <c r="I12" s="89"/>
      <c r="J12" s="17"/>
    </row>
    <row r="13" spans="1:10" ht="18">
      <c r="A13" s="98"/>
      <c r="B13" s="100"/>
      <c r="C13" s="100"/>
      <c r="D13" s="100"/>
      <c r="E13" s="17"/>
      <c r="F13" s="89"/>
      <c r="G13" s="89"/>
      <c r="H13" s="89"/>
      <c r="I13" s="89"/>
      <c r="J13" s="17"/>
    </row>
    <row r="14" spans="1:10" ht="18.75">
      <c r="A14" s="98" t="s">
        <v>62</v>
      </c>
      <c r="B14" s="99">
        <f>SUM(B9:B13)</f>
        <v>27300</v>
      </c>
      <c r="C14" s="99">
        <f>SUM(C9:C13)</f>
        <v>31900</v>
      </c>
      <c r="D14" s="101">
        <f>SUM(D9:D13)</f>
        <v>59200</v>
      </c>
      <c r="E14" s="17"/>
      <c r="F14" s="89"/>
      <c r="G14" s="90"/>
      <c r="H14" s="90"/>
      <c r="I14" s="91"/>
      <c r="J14" s="17"/>
    </row>
    <row r="15" spans="1:10" ht="12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12.7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12.7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12.7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12.75" customHeight="1">
      <c r="A19" s="17"/>
      <c r="B19" s="17"/>
      <c r="C19" s="17"/>
      <c r="D19" s="17"/>
      <c r="E19" s="17"/>
      <c r="F19" s="92"/>
      <c r="G19" s="17"/>
      <c r="H19" s="17"/>
      <c r="I19" s="17"/>
      <c r="J19" s="17"/>
    </row>
  </sheetData>
  <mergeCells count="6">
    <mergeCell ref="A1:I1"/>
    <mergeCell ref="A3:J3"/>
    <mergeCell ref="A4:J4"/>
    <mergeCell ref="A7:A8"/>
    <mergeCell ref="E7:E8"/>
    <mergeCell ref="F7:F8"/>
  </mergeCells>
  <pageMargins left="0.7" right="0.7" top="0.75" bottom="0.75" header="0.3" footer="0.3"/>
  <pageSetup paperSize="5" orientation="landscape" useFirstPageNumber="1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Proteccion y control - Tabla 1</vt:lpstr>
      <vt:lpstr>Manejo de Recursos - Tabla 1</vt:lpstr>
      <vt:lpstr>Investigación y Monitoreo - Tab</vt:lpstr>
      <vt:lpstr>Uso Publico - Tabla 1</vt:lpstr>
      <vt:lpstr>Presupuesto Ideal año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flor</cp:lastModifiedBy>
  <cp:lastPrinted>2018-09-12T23:44:14Z</cp:lastPrinted>
  <dcterms:created xsi:type="dcterms:W3CDTF">2014-06-06T13:59:23Z</dcterms:created>
  <dcterms:modified xsi:type="dcterms:W3CDTF">2018-09-12T23:45:06Z</dcterms:modified>
</cp:coreProperties>
</file>