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FER\Desktop\POA MONTAÑA NEGRA 2020\"/>
    </mc:Choice>
  </mc:AlternateContent>
  <xr:revisionPtr revIDLastSave="0" documentId="8_{BBFA3EB7-E5B6-4A69-A6D8-55690075FB0C}" xr6:coauthVersionLast="43" xr6:coauthVersionMax="43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Proteccion y control" sheetId="1" r:id="rId1"/>
    <sheet name="Investigación y Monitoreo" sheetId="2" r:id="rId2"/>
    <sheet name="Conservación de RRNN" sheetId="15" r:id="rId3"/>
    <sheet name="Ordenamiento territorial" sheetId="4" r:id="rId4"/>
    <sheet name="Uso Público" sheetId="18" r:id="rId5"/>
    <sheet name="PRESUPUESTO IDEAL 2020" sheetId="13" r:id="rId6"/>
  </sheets>
  <definedNames>
    <definedName name="_xlnm.Print_Area" localSheetId="2">'Conservación de RRNN'!$A$1:$AE$13</definedName>
    <definedName name="_xlnm.Print_Area" localSheetId="1">'Investigación y Monitoreo'!$A$1:$AA$17</definedName>
    <definedName name="_xlnm.Print_Area" localSheetId="3">'Ordenamiento territorial'!$A$1:$AA$11</definedName>
    <definedName name="_xlnm.Print_Area" localSheetId="0">'Proteccion y control'!$A$1:$AB$18</definedName>
  </definedNames>
  <calcPr calcId="181029"/>
</workbook>
</file>

<file path=xl/calcChain.xml><?xml version="1.0" encoding="utf-8"?>
<calcChain xmlns="http://schemas.openxmlformats.org/spreadsheetml/2006/main">
  <c r="G11" i="13" l="1"/>
  <c r="F11" i="13"/>
  <c r="E11" i="13"/>
  <c r="D11" i="13"/>
  <c r="G10" i="13"/>
  <c r="F10" i="13"/>
  <c r="E10" i="13"/>
  <c r="V11" i="4"/>
  <c r="T11" i="4"/>
  <c r="D10" i="13" s="1"/>
  <c r="G8" i="13"/>
  <c r="F9" i="13"/>
  <c r="E9" i="13"/>
  <c r="D9" i="13"/>
  <c r="F8" i="13"/>
  <c r="E8" i="13"/>
  <c r="D8" i="13"/>
  <c r="T14" i="18"/>
  <c r="V13" i="15"/>
  <c r="T15" i="1"/>
  <c r="V14" i="1"/>
  <c r="X18" i="1" l="1"/>
  <c r="F7" i="13" s="1"/>
  <c r="V17" i="1" l="1"/>
  <c r="V18" i="1" s="1"/>
  <c r="E7" i="13" s="1"/>
  <c r="T12" i="1"/>
  <c r="T18" i="1" s="1"/>
  <c r="D7" i="13" s="1"/>
  <c r="AA17" i="1" l="1"/>
  <c r="H10" i="13"/>
  <c r="H9" i="13"/>
  <c r="T15" i="18"/>
  <c r="V14" i="18"/>
  <c r="T13" i="2"/>
  <c r="AA16" i="1"/>
  <c r="AA15" i="1" l="1"/>
  <c r="AA15" i="18" l="1"/>
  <c r="AA14" i="18"/>
  <c r="AA13" i="1"/>
  <c r="AA11" i="4"/>
  <c r="AA13" i="2"/>
  <c r="AA12" i="1" l="1"/>
  <c r="Z18" i="1"/>
  <c r="G7" i="13" s="1"/>
  <c r="H7" i="13" s="1"/>
  <c r="AA13" i="15"/>
  <c r="AA14" i="1"/>
  <c r="AA14" i="2"/>
  <c r="H11" i="13"/>
  <c r="H8" i="13"/>
  <c r="AA16" i="18"/>
  <c r="AA18" i="1" l="1"/>
  <c r="H12" i="13"/>
</calcChain>
</file>

<file path=xl/sharedStrings.xml><?xml version="1.0" encoding="utf-8"?>
<sst xmlns="http://schemas.openxmlformats.org/spreadsheetml/2006/main" count="349" uniqueCount="117">
  <si>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</si>
  <si>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</si>
  <si>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</si>
  <si>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</si>
  <si>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</si>
  <si>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</si>
  <si>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</si>
  <si>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</si>
  <si>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</si>
  <si>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</si>
  <si>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</si>
  <si>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</si>
  <si>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TOTAL</t>
  </si>
  <si>
    <t>No.</t>
  </si>
  <si>
    <t>CONSEJO NACIONAL DE AREA PROTEGIDAS -CONAP-</t>
  </si>
  <si>
    <t>Meses</t>
  </si>
  <si>
    <t>Monto</t>
  </si>
  <si>
    <t>CONSEJO NACIONAL DE AREAS PROTEGIDAS -CONAP-</t>
  </si>
  <si>
    <t>1. Línea de acción: .</t>
  </si>
  <si>
    <t xml:space="preserve">2. Programa: </t>
  </si>
  <si>
    <t xml:space="preserve">4. Resultado esperado: </t>
  </si>
  <si>
    <t>Ubicación Geográfica</t>
  </si>
  <si>
    <t>Código</t>
  </si>
  <si>
    <t>Área Protegida</t>
  </si>
  <si>
    <t>CONAP</t>
  </si>
  <si>
    <t>Investigación y Monitoreo</t>
  </si>
  <si>
    <t>1.1.</t>
  </si>
  <si>
    <t>X</t>
  </si>
  <si>
    <t>1. Línea de acción: Conservación del área protegida y su biodiversidad.</t>
  </si>
  <si>
    <t>Conservación del Área Protegida y su Biodiversidad</t>
  </si>
  <si>
    <t xml:space="preserve">Área Protegida </t>
  </si>
  <si>
    <t>Area Protegida</t>
  </si>
  <si>
    <t xml:space="preserve">Código </t>
  </si>
  <si>
    <t xml:space="preserve">PROGRAMA </t>
  </si>
  <si>
    <t>total (Q)</t>
  </si>
  <si>
    <t>Protección y Control</t>
  </si>
  <si>
    <t>Listado de participantes, fotografias, informe</t>
  </si>
  <si>
    <t>COMUNIDAD</t>
  </si>
  <si>
    <t>MUNICIPALIDAD</t>
  </si>
  <si>
    <t>Verificadores</t>
  </si>
  <si>
    <t>Técnico Forestal Municipal</t>
  </si>
  <si>
    <t>GRAN TOTAL</t>
  </si>
  <si>
    <t>OTRAS INSTITUCIONES</t>
  </si>
  <si>
    <t>Comunidad</t>
  </si>
  <si>
    <t>2. Programa: Investigacion y Monitoreo</t>
  </si>
  <si>
    <t>1.2.</t>
  </si>
  <si>
    <t>Crear las normas necesarias para el manejo de los recursos naturales con énfasis en su capacidad de uso a efecto de mantener la representatividad de flora y fauna silvestre del lugar.</t>
  </si>
  <si>
    <t>Plan de prevención y control de incendios forestales</t>
  </si>
  <si>
    <t>Otras Instituciones</t>
  </si>
  <si>
    <t xml:space="preserve"> CONAP</t>
  </si>
  <si>
    <t>1. Línea de acción: Conservación de la biodiversidad del área protegida.</t>
  </si>
  <si>
    <t>2. Programa: Conservación de Recursos Naturales</t>
  </si>
  <si>
    <t>4. Resultado esperado: Disminuir la caza y mejorar las condiciones del habitat para fauna silvestre</t>
  </si>
  <si>
    <t>Otras instuciones</t>
  </si>
  <si>
    <t>Ordenamiento territorial y conflictividad agraria</t>
  </si>
  <si>
    <t>comunidad</t>
  </si>
  <si>
    <t>Municipalidad</t>
  </si>
  <si>
    <t>bases establecidas, fotografías.</t>
  </si>
  <si>
    <t>Otras instituciones</t>
  </si>
  <si>
    <t>2. Programa: Uso Publico</t>
  </si>
  <si>
    <t>3. Sub programa: Educación ambiental y cultural</t>
  </si>
  <si>
    <t>Técnico forestal municipal, CONAP</t>
  </si>
  <si>
    <t xml:space="preserve">Involucrar a las comunidades aledañas  para el control, combate y liquidación de incendios forestales </t>
  </si>
  <si>
    <t>Comunidades aledañas al área protegida</t>
  </si>
  <si>
    <t>Disminuir la tala ilicita y la Caza en el Área Protegida y comunidades Aledañas</t>
  </si>
  <si>
    <t>Área Protegida y comunidades</t>
  </si>
  <si>
    <t>Lograr realizar acciones para la conservacion de las especies nativas dentro del área.</t>
  </si>
  <si>
    <t>4. Resultado esperado: Concientización a la población sobre la importancia de conservación y protección de la diversidad biologica y las áreas protegidas.</t>
  </si>
  <si>
    <t>Resultado 1. Lograr la concientización a la población sobre la importancia de proteccion de las áreas protegidas y su biodiversidad.</t>
  </si>
  <si>
    <t xml:space="preserve">Realizar acciones de conservacion del Parque Regional Municipal </t>
  </si>
  <si>
    <t>Informe de divulgacion a escuelas, institutos, asambleas comunitarias.</t>
  </si>
  <si>
    <t>Divulgacion de la importancia del Medio Ambiente.</t>
  </si>
  <si>
    <t>PLAN OPERATIVO ANUAL 2020</t>
  </si>
  <si>
    <t>PRESUPUESTO IDEAL PARA EL AÑO 2020</t>
  </si>
  <si>
    <t>1. Línea de acción: Conservación del área protegida</t>
  </si>
  <si>
    <t>2. Programa: Protección y control</t>
  </si>
  <si>
    <t>Resultado Esperado 2,020</t>
  </si>
  <si>
    <t xml:space="preserve">guardabosques, comunidades aledañas, municipalidad y CONAP </t>
  </si>
  <si>
    <t>Fotografías, informe</t>
  </si>
  <si>
    <t>3. Resultado esperado:    Realizar  estudios apropiados de investigación que orienten su administración, manejo y conservacion.</t>
  </si>
  <si>
    <t>Se tiene delimitado el área para tener mejor certeza de los límites</t>
  </si>
  <si>
    <t>Fotografías, rótulos establecidos</t>
  </si>
  <si>
    <t>Se mantiene la identicicación del área protegida</t>
  </si>
  <si>
    <t>Conservación de RRNN</t>
  </si>
  <si>
    <t>Ordenamiento Territorial</t>
  </si>
  <si>
    <t>Uso Público</t>
  </si>
  <si>
    <t>PARQUE REGIONAL MUNICIPAL MONTAÑA NEGRA</t>
  </si>
  <si>
    <t>4. Resultado esperado: Lograr la Protección y conservación de  la biodiversidad existente dentro del área protegida Parque Regional Municipal Montaña Negra</t>
  </si>
  <si>
    <t>Mantenimiento de la Plantación de Pino, Aliso y Ciprés</t>
  </si>
  <si>
    <t>Elaborar un plan municipal de prevención y control de incendios forestales para la temporada 2020.</t>
  </si>
  <si>
    <t>Contar con un plan elaborado y ejecutado para la prenveción y control de incendios forestales en el Área Protegida</t>
  </si>
  <si>
    <t>Oficina Forestal municipal, Comunidad</t>
  </si>
  <si>
    <t>Oficina Forestal Municipal</t>
  </si>
  <si>
    <t>Informe del evento, fotografías</t>
  </si>
  <si>
    <t>Patrullajes de control y vigilancia para prevenir talas ilegales, caza de animales silvestres, invasión, incendios forestaes y otra. Se realizará una vez a la semana</t>
  </si>
  <si>
    <t>Un evento de sensibilización con escuelas del municipio  como conmemoración del día del medio ambiente</t>
  </si>
  <si>
    <t>Capacitar a los guardabosques, comité de la montaña y líderes comunitarios sobre el tema de control y liquidación de incendios forestales</t>
  </si>
  <si>
    <t>Oficina Forestal municipal, comunidad</t>
  </si>
  <si>
    <t>Semillas recolectadas</t>
  </si>
  <si>
    <t>Recolección de semillas forestales nativas dentro del Área Protegida</t>
  </si>
  <si>
    <t>3. Sub programa: Manejo de ecosistemas y especies de flora y fauna</t>
  </si>
  <si>
    <t xml:space="preserve"> </t>
  </si>
  <si>
    <t>Resultado Esperado</t>
  </si>
  <si>
    <t>Colocacion de mojones de cemento en los vértices del área protegida</t>
  </si>
  <si>
    <t>Actualización del plan de divulgación y concientización dirigido a la poblacion para la conservacion del área (Plan de educación ambiental)</t>
  </si>
  <si>
    <t>PLAN OPERATIVO ANUAL  2020</t>
  </si>
  <si>
    <t>x</t>
  </si>
  <si>
    <t>Prevencion de Incendios Forestales en el area protegida.</t>
  </si>
  <si>
    <t>Recuperacion de las areas desprovistas de bosque.</t>
  </si>
  <si>
    <t>Mantenimiento de rondas cortafuego en áreas vulnerables del PRM Montaña Negra</t>
  </si>
  <si>
    <t>Resultado 1. Conocer y identificar el listado de las especies en peligro de extinción en el Parque Regional Municipal Montaña Negra.</t>
  </si>
  <si>
    <t>Reproducción en vivero de especies nativas del area protegida para.</t>
  </si>
  <si>
    <t>Establecer 7  rótulos en el área protegida, identificando el sendero, sitios sagrados, nacimientos de agua y otros</t>
  </si>
  <si>
    <t xml:space="preserve">Otras Instituciones </t>
  </si>
  <si>
    <t>Listado de especies enpeligro de extincion.</t>
  </si>
  <si>
    <t>Invetario forestal del area protegida</t>
  </si>
  <si>
    <t>3. Sub programas: Prevención, Control y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</si>
</sst>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[$Q-100A]#,##0.00"/>
  </numFmts>
  <fonts count="3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theme="3" tint="-0.499984740745262"/>
      <name val="Arial"/>
      <family val="2"/>
    </font>
    <font>
      <i/>
      <sz val="12"/>
      <color theme="3" tint="-0.499984740745262"/>
      <name val="Times New Roman"/>
      <family val="1"/>
    </font>
    <font>
      <i/>
      <sz val="8"/>
      <color theme="3" tint="-0.499984740745262"/>
      <name val="Times New Roman"/>
      <family val="1"/>
    </font>
    <font>
      <i/>
      <sz val="14"/>
      <color theme="3" tint="-0.499984740745262"/>
      <name val="Arial"/>
      <family val="2"/>
    </font>
    <font>
      <i/>
      <sz val="12"/>
      <name val="Arial"/>
      <family val="2"/>
    </font>
    <font>
      <i/>
      <sz val="12"/>
      <color theme="3" tint="-0.499984740745262"/>
      <name val="Arial"/>
      <family val="2"/>
    </font>
    <font>
      <i/>
      <sz val="14"/>
      <name val="Arial"/>
      <family val="2"/>
    </font>
    <font>
      <i/>
      <sz val="12"/>
      <name val="Times New Roman"/>
      <family val="1"/>
    </font>
    <font>
      <b/>
      <sz val="9"/>
      <name val="Arial"/>
      <family val="2"/>
    </font>
    <font>
      <i/>
      <sz val="16"/>
      <color theme="3" tint="-0.499984740745262"/>
      <name val="Times New Roman"/>
      <family val="1"/>
    </font>
    <font>
      <i/>
      <sz val="16"/>
      <color theme="3" tint="-0.499984740745262"/>
      <name val="Arial"/>
      <family val="2"/>
    </font>
    <font>
      <i/>
      <sz val="16"/>
      <name val="Arial"/>
      <family val="2"/>
    </font>
    <font>
      <i/>
      <sz val="7"/>
      <color theme="3" tint="-0.499984740745262"/>
      <name val="Times New Roman"/>
      <family val="1"/>
    </font>
    <font>
      <i/>
      <sz val="7"/>
      <color theme="3" tint="-0.499984740745262"/>
      <name val="Arial"/>
      <family val="2"/>
    </font>
    <font>
      <i/>
      <sz val="7"/>
      <name val="Arial"/>
      <family val="2"/>
    </font>
    <font>
      <i/>
      <sz val="7"/>
      <name val="Times New Roman"/>
      <family val="1"/>
    </font>
    <font>
      <i/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230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justify"/>
    </xf>
    <xf numFmtId="0" fontId="6" fillId="0" borderId="0" xfId="0" applyFont="1" applyAlignment="1">
      <alignment vertical="justify"/>
    </xf>
    <xf numFmtId="0" fontId="6" fillId="0" borderId="0" xfId="0" applyFont="1"/>
    <xf numFmtId="0" fontId="7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/>
    <xf numFmtId="0" fontId="10" fillId="0" borderId="0" xfId="0" applyFont="1" applyBorder="1" applyAlignment="1">
      <alignment vertical="justify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1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19" fillId="0" borderId="0" xfId="0" applyFont="1" applyBorder="1" applyAlignment="1">
      <alignment horizontal="center" vertical="top"/>
    </xf>
    <xf numFmtId="0" fontId="17" fillId="0" borderId="0" xfId="0" applyFont="1" applyBorder="1"/>
    <xf numFmtId="0" fontId="21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justify"/>
    </xf>
    <xf numFmtId="0" fontId="14" fillId="0" borderId="0" xfId="0" applyFont="1"/>
    <xf numFmtId="0" fontId="17" fillId="0" borderId="0" xfId="0" applyFont="1"/>
    <xf numFmtId="0" fontId="15" fillId="0" borderId="0" xfId="0" applyFont="1"/>
    <xf numFmtId="0" fontId="14" fillId="0" borderId="0" xfId="0" applyFont="1" applyAlignment="1">
      <alignment horizontal="left" vertical="justify"/>
    </xf>
    <xf numFmtId="0" fontId="15" fillId="0" borderId="0" xfId="0" applyFont="1" applyAlignment="1">
      <alignment horizontal="left" vertical="justify"/>
    </xf>
    <xf numFmtId="0" fontId="15" fillId="0" borderId="0" xfId="0" applyFont="1" applyAlignment="1">
      <alignment vertical="justify"/>
    </xf>
    <xf numFmtId="0" fontId="16" fillId="0" borderId="0" xfId="0" applyFont="1"/>
    <xf numFmtId="0" fontId="21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165" fontId="15" fillId="7" borderId="0" xfId="0" applyNumberFormat="1" applyFont="1" applyFill="1" applyAlignment="1">
      <alignment horizontal="center"/>
    </xf>
    <xf numFmtId="44" fontId="0" fillId="0" borderId="1" xfId="0" applyNumberFormat="1" applyBorder="1" applyAlignment="1">
      <alignment horizontal="center"/>
    </xf>
    <xf numFmtId="44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0" applyNumberFormat="1" applyBorder="1"/>
    <xf numFmtId="0" fontId="17" fillId="0" borderId="0" xfId="0" applyFont="1" applyFill="1" applyBorder="1"/>
    <xf numFmtId="0" fontId="10" fillId="0" borderId="0" xfId="0" applyFont="1" applyFill="1" applyBorder="1"/>
    <xf numFmtId="0" fontId="18" fillId="0" borderId="0" xfId="0" applyFont="1" applyBorder="1" applyAlignment="1">
      <alignment horizontal="center" vertical="top"/>
    </xf>
    <xf numFmtId="0" fontId="14" fillId="0" borderId="0" xfId="0" applyFont="1" applyFill="1" applyAlignment="1">
      <alignment horizontal="justify" vertical="top"/>
    </xf>
    <xf numFmtId="0" fontId="20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 vertical="justify"/>
    </xf>
    <xf numFmtId="0" fontId="23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wrapText="1"/>
    </xf>
    <xf numFmtId="0" fontId="25" fillId="4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" fillId="0" borderId="0" xfId="0" applyFont="1" applyAlignment="1"/>
    <xf numFmtId="0" fontId="19" fillId="0" borderId="0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top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16" fillId="3" borderId="9" xfId="0" applyFont="1" applyFill="1" applyBorder="1" applyAlignment="1">
      <alignment horizontal="left" vertical="top" wrapText="1"/>
    </xf>
    <xf numFmtId="49" fontId="16" fillId="0" borderId="9" xfId="0" applyNumberFormat="1" applyFont="1" applyFill="1" applyBorder="1" applyAlignment="1">
      <alignment horizontal="left" vertical="top" wrapText="1"/>
    </xf>
    <xf numFmtId="49" fontId="16" fillId="0" borderId="10" xfId="0" applyNumberFormat="1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justify"/>
    </xf>
    <xf numFmtId="0" fontId="16" fillId="0" borderId="1" xfId="0" applyFont="1" applyBorder="1" applyAlignment="1">
      <alignment horizontal="left"/>
    </xf>
    <xf numFmtId="0" fontId="17" fillId="2" borderId="8" xfId="0" applyFont="1" applyFill="1" applyBorder="1" applyAlignment="1">
      <alignment horizontal="left" vertical="center"/>
    </xf>
    <xf numFmtId="49" fontId="19" fillId="2" borderId="8" xfId="0" applyNumberFormat="1" applyFont="1" applyFill="1" applyBorder="1" applyAlignment="1">
      <alignment horizontal="left" vertical="top" wrapText="1"/>
    </xf>
    <xf numFmtId="49" fontId="17" fillId="2" borderId="8" xfId="0" applyNumberFormat="1" applyFont="1" applyFill="1" applyBorder="1" applyAlignment="1">
      <alignment horizontal="left" vertical="top" wrapText="1"/>
    </xf>
    <xf numFmtId="49" fontId="17" fillId="2" borderId="8" xfId="0" applyNumberFormat="1" applyFont="1" applyFill="1" applyBorder="1" applyAlignment="1">
      <alignment horizontal="left" vertical="center" wrapText="1"/>
    </xf>
    <xf numFmtId="49" fontId="17" fillId="2" borderId="1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/>
    </xf>
    <xf numFmtId="49" fontId="17" fillId="2" borderId="8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0" fontId="17" fillId="3" borderId="9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left" vertical="center" wrapText="1"/>
    </xf>
    <xf numFmtId="165" fontId="16" fillId="3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165" fontId="16" fillId="6" borderId="1" xfId="0" applyNumberFormat="1" applyFont="1" applyFill="1" applyBorder="1" applyAlignment="1">
      <alignment horizontal="left"/>
    </xf>
    <xf numFmtId="0" fontId="31" fillId="2" borderId="1" xfId="0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vertical="top"/>
    </xf>
    <xf numFmtId="49" fontId="31" fillId="2" borderId="1" xfId="0" applyNumberFormat="1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/>
    </xf>
    <xf numFmtId="0" fontId="31" fillId="0" borderId="1" xfId="0" applyFont="1" applyBorder="1" applyAlignment="1">
      <alignment horizontal="left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 wrapText="1"/>
    </xf>
    <xf numFmtId="165" fontId="31" fillId="3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29" fillId="3" borderId="8" xfId="0" applyFont="1" applyFill="1" applyBorder="1" applyAlignment="1">
      <alignment horizontal="left" wrapText="1"/>
    </xf>
    <xf numFmtId="49" fontId="29" fillId="3" borderId="8" xfId="0" applyNumberFormat="1" applyFont="1" applyFill="1" applyBorder="1" applyAlignment="1">
      <alignment horizontal="left" wrapText="1"/>
    </xf>
    <xf numFmtId="0" fontId="30" fillId="3" borderId="8" xfId="0" applyFont="1" applyFill="1" applyBorder="1" applyAlignment="1">
      <alignment horizontal="left"/>
    </xf>
    <xf numFmtId="0" fontId="29" fillId="3" borderId="8" xfId="0" applyFont="1" applyFill="1" applyBorder="1" applyAlignment="1">
      <alignment horizontal="left"/>
    </xf>
    <xf numFmtId="49" fontId="29" fillId="3" borderId="8" xfId="0" applyNumberFormat="1" applyFont="1" applyFill="1" applyBorder="1" applyAlignment="1">
      <alignment horizontal="left" wrapText="1"/>
    </xf>
    <xf numFmtId="0" fontId="29" fillId="3" borderId="8" xfId="0" applyFont="1" applyFill="1" applyBorder="1" applyAlignment="1">
      <alignment horizontal="left" wrapText="1"/>
    </xf>
    <xf numFmtId="0" fontId="29" fillId="3" borderId="8" xfId="0" applyFont="1" applyFill="1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30" fillId="0" borderId="8" xfId="0" applyFont="1" applyBorder="1" applyAlignment="1">
      <alignment horizontal="left" wrapText="1"/>
    </xf>
    <xf numFmtId="0" fontId="31" fillId="0" borderId="4" xfId="0" applyFont="1" applyBorder="1" applyAlignment="1">
      <alignment horizontal="left" wrapText="1"/>
    </xf>
    <xf numFmtId="0" fontId="31" fillId="0" borderId="4" xfId="0" applyFont="1" applyFill="1" applyBorder="1" applyAlignment="1">
      <alignment horizontal="left" wrapText="1"/>
    </xf>
    <xf numFmtId="165" fontId="31" fillId="0" borderId="9" xfId="0" applyNumberFormat="1" applyFont="1" applyFill="1" applyBorder="1" applyAlignment="1">
      <alignment horizontal="left" wrapText="1"/>
    </xf>
    <xf numFmtId="165" fontId="31" fillId="0" borderId="9" xfId="0" applyNumberFormat="1" applyFont="1" applyBorder="1" applyAlignment="1">
      <alignment horizontal="left" wrapText="1"/>
    </xf>
    <xf numFmtId="0" fontId="31" fillId="0" borderId="9" xfId="0" applyFont="1" applyBorder="1" applyAlignment="1">
      <alignment horizontal="left" wrapText="1"/>
    </xf>
    <xf numFmtId="0" fontId="31" fillId="0" borderId="2" xfId="0" applyFont="1" applyBorder="1" applyAlignment="1">
      <alignment horizontal="left" wrapText="1"/>
    </xf>
    <xf numFmtId="165" fontId="31" fillId="0" borderId="2" xfId="1" applyNumberFormat="1" applyFont="1" applyFill="1" applyBorder="1" applyAlignment="1">
      <alignment horizontal="left"/>
    </xf>
    <xf numFmtId="0" fontId="31" fillId="0" borderId="9" xfId="0" applyNumberFormat="1" applyFont="1" applyBorder="1" applyAlignment="1">
      <alignment horizontal="left" wrapText="1"/>
    </xf>
    <xf numFmtId="0" fontId="30" fillId="0" borderId="1" xfId="0" applyFont="1" applyBorder="1" applyAlignment="1">
      <alignment horizontal="left"/>
    </xf>
    <xf numFmtId="0" fontId="31" fillId="0" borderId="1" xfId="0" applyFont="1" applyFill="1" applyBorder="1" applyAlignment="1">
      <alignment horizontal="left" wrapText="1"/>
    </xf>
    <xf numFmtId="0" fontId="31" fillId="0" borderId="1" xfId="0" applyFont="1" applyBorder="1" applyAlignment="1">
      <alignment horizontal="left"/>
    </xf>
    <xf numFmtId="165" fontId="31" fillId="0" borderId="2" xfId="1" applyNumberFormat="1" applyFont="1" applyBorder="1" applyAlignment="1">
      <alignment horizontal="left"/>
    </xf>
    <xf numFmtId="0" fontId="30" fillId="0" borderId="1" xfId="0" applyFont="1" applyBorder="1" applyAlignment="1">
      <alignment horizontal="left" wrapText="1"/>
    </xf>
    <xf numFmtId="165" fontId="30" fillId="0" borderId="1" xfId="0" applyNumberFormat="1" applyFont="1" applyBorder="1" applyAlignment="1">
      <alignment horizontal="left"/>
    </xf>
    <xf numFmtId="165" fontId="31" fillId="0" borderId="0" xfId="0" applyNumberFormat="1" applyFont="1" applyBorder="1" applyAlignment="1">
      <alignment horizontal="left" wrapText="1"/>
    </xf>
    <xf numFmtId="165" fontId="30" fillId="7" borderId="1" xfId="0" applyNumberFormat="1" applyFont="1" applyFill="1" applyBorder="1" applyAlignment="1">
      <alignment horizontal="left"/>
    </xf>
    <xf numFmtId="165" fontId="15" fillId="0" borderId="0" xfId="0" applyNumberFormat="1" applyFont="1" applyBorder="1"/>
    <xf numFmtId="0" fontId="16" fillId="0" borderId="0" xfId="0" applyFont="1" applyBorder="1"/>
    <xf numFmtId="0" fontId="15" fillId="0" borderId="0" xfId="0" applyFont="1" applyBorder="1"/>
    <xf numFmtId="165" fontId="21" fillId="0" borderId="0" xfId="0" applyNumberFormat="1" applyFont="1" applyFill="1" applyBorder="1"/>
    <xf numFmtId="0" fontId="22" fillId="2" borderId="8" xfId="0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top" wrapText="1"/>
    </xf>
    <xf numFmtId="49" fontId="22" fillId="2" borderId="8" xfId="0" applyNumberFormat="1" applyFont="1" applyFill="1" applyBorder="1" applyAlignment="1">
      <alignment horizontal="center" vertical="top" wrapText="1"/>
    </xf>
    <xf numFmtId="49" fontId="22" fillId="2" borderId="8" xfId="0" applyNumberFormat="1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top"/>
    </xf>
    <xf numFmtId="49" fontId="22" fillId="2" borderId="8" xfId="0" applyNumberFormat="1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165" fontId="21" fillId="0" borderId="1" xfId="1" applyNumberFormat="1" applyFont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0" fontId="28" fillId="0" borderId="0" xfId="0" applyFont="1" applyAlignment="1">
      <alignment horizontal="center"/>
    </xf>
    <xf numFmtId="0" fontId="27" fillId="0" borderId="0" xfId="0" applyFont="1" applyBorder="1" applyAlignment="1">
      <alignment horizontal="center" vertical="top"/>
    </xf>
    <xf numFmtId="0" fontId="27" fillId="0" borderId="0" xfId="0" applyFont="1" applyAlignment="1">
      <alignment vertical="top"/>
    </xf>
    <xf numFmtId="0" fontId="27" fillId="0" borderId="0" xfId="0" applyFont="1" applyAlignment="1">
      <alignment vertical="justify"/>
    </xf>
    <xf numFmtId="0" fontId="27" fillId="0" borderId="0" xfId="0" applyFont="1"/>
    <xf numFmtId="0" fontId="28" fillId="0" borderId="0" xfId="0" applyFont="1"/>
    <xf numFmtId="0" fontId="27" fillId="0" borderId="0" xfId="0" applyFont="1" applyFill="1" applyAlignment="1">
      <alignment horizontal="justify" vertical="top"/>
    </xf>
    <xf numFmtId="0" fontId="27" fillId="0" borderId="0" xfId="0" applyFont="1" applyAlignment="1">
      <alignment horizontal="left" vertical="justify"/>
    </xf>
    <xf numFmtId="0" fontId="30" fillId="2" borderId="8" xfId="0" applyFont="1" applyFill="1" applyBorder="1" applyAlignment="1">
      <alignment horizontal="left" vertical="center"/>
    </xf>
    <xf numFmtId="49" fontId="29" fillId="2" borderId="8" xfId="0" applyNumberFormat="1" applyFont="1" applyFill="1" applyBorder="1" applyAlignment="1">
      <alignment horizontal="left" vertical="top" wrapText="1"/>
    </xf>
    <xf numFmtId="49" fontId="30" fillId="2" borderId="8" xfId="0" applyNumberFormat="1" applyFont="1" applyFill="1" applyBorder="1" applyAlignment="1">
      <alignment horizontal="left" vertical="top" wrapText="1"/>
    </xf>
    <xf numFmtId="49" fontId="30" fillId="2" borderId="8" xfId="0" applyNumberFormat="1" applyFont="1" applyFill="1" applyBorder="1" applyAlignment="1">
      <alignment horizontal="left" vertical="center" wrapText="1"/>
    </xf>
    <xf numFmtId="49" fontId="30" fillId="2" borderId="11" xfId="0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top"/>
    </xf>
    <xf numFmtId="49" fontId="30" fillId="2" borderId="8" xfId="0" applyNumberFormat="1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top"/>
    </xf>
    <xf numFmtId="0" fontId="30" fillId="3" borderId="9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top" wrapText="1"/>
    </xf>
    <xf numFmtId="49" fontId="31" fillId="0" borderId="9" xfId="0" applyNumberFormat="1" applyFont="1" applyFill="1" applyBorder="1" applyAlignment="1">
      <alignment horizontal="left" vertical="top" wrapText="1"/>
    </xf>
    <xf numFmtId="49" fontId="31" fillId="0" borderId="10" xfId="0" applyNumberFormat="1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165" fontId="31" fillId="0" borderId="1" xfId="0" applyNumberFormat="1" applyFont="1" applyFill="1" applyBorder="1" applyAlignment="1">
      <alignment horizontal="left" vertical="center" wrapText="1"/>
    </xf>
    <xf numFmtId="0" fontId="31" fillId="0" borderId="1" xfId="0" applyNumberFormat="1" applyFont="1" applyBorder="1" applyAlignment="1">
      <alignment horizontal="left" vertical="center" wrapText="1"/>
    </xf>
    <xf numFmtId="0" fontId="31" fillId="0" borderId="1" xfId="0" applyNumberFormat="1" applyFont="1" applyFill="1" applyBorder="1" applyAlignment="1">
      <alignment horizontal="left" vertical="center" wrapText="1"/>
    </xf>
    <xf numFmtId="165" fontId="31" fillId="3" borderId="1" xfId="0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top" wrapText="1"/>
    </xf>
    <xf numFmtId="0" fontId="31" fillId="0" borderId="6" xfId="0" applyFont="1" applyBorder="1" applyAlignment="1">
      <alignment horizontal="left" vertical="center" wrapText="1"/>
    </xf>
    <xf numFmtId="165" fontId="31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31" fillId="0" borderId="0" xfId="0" applyFont="1" applyAlignment="1">
      <alignment horizontal="left" vertical="justify"/>
    </xf>
    <xf numFmtId="0" fontId="31" fillId="0" borderId="0" xfId="0" applyFont="1" applyAlignment="1">
      <alignment vertical="justify"/>
    </xf>
    <xf numFmtId="165" fontId="31" fillId="6" borderId="1" xfId="0" applyNumberFormat="1" applyFont="1" applyFill="1" applyBorder="1"/>
    <xf numFmtId="0" fontId="30" fillId="0" borderId="11" xfId="0" applyFont="1" applyFill="1" applyBorder="1" applyAlignment="1">
      <alignment horizontal="left" wrapText="1"/>
    </xf>
    <xf numFmtId="0" fontId="30" fillId="0" borderId="10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165" fontId="31" fillId="3" borderId="9" xfId="0" applyNumberFormat="1" applyFont="1" applyFill="1" applyBorder="1" applyAlignment="1">
      <alignment horizontal="left" wrapText="1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left"/>
    </xf>
    <xf numFmtId="165" fontId="31" fillId="0" borderId="13" xfId="0" applyNumberFormat="1" applyFont="1" applyFill="1" applyBorder="1" applyAlignment="1">
      <alignment horizontal="left" wrapText="1"/>
    </xf>
    <xf numFmtId="0" fontId="30" fillId="0" borderId="4" xfId="0" applyFont="1" applyBorder="1" applyAlignment="1">
      <alignment horizontal="left"/>
    </xf>
    <xf numFmtId="165" fontId="31" fillId="0" borderId="12" xfId="1" applyNumberFormat="1" applyFont="1" applyBorder="1" applyAlignment="1">
      <alignment horizontal="left"/>
    </xf>
    <xf numFmtId="165" fontId="31" fillId="0" borderId="13" xfId="0" applyNumberFormat="1" applyFont="1" applyBorder="1" applyAlignment="1">
      <alignment horizontal="left" wrapText="1"/>
    </xf>
    <xf numFmtId="0" fontId="30" fillId="0" borderId="4" xfId="0" applyFont="1" applyBorder="1" applyAlignment="1">
      <alignment horizontal="left" wrapText="1"/>
    </xf>
    <xf numFmtId="165" fontId="30" fillId="0" borderId="4" xfId="0" applyNumberFormat="1" applyFont="1" applyBorder="1" applyAlignment="1">
      <alignment horizontal="left"/>
    </xf>
    <xf numFmtId="0" fontId="31" fillId="0" borderId="1" xfId="0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left" wrapText="1"/>
    </xf>
    <xf numFmtId="0" fontId="31" fillId="0" borderId="1" xfId="0" applyNumberFormat="1" applyFont="1" applyFill="1" applyBorder="1" applyAlignment="1">
      <alignment horizontal="left" wrapText="1"/>
    </xf>
    <xf numFmtId="0" fontId="31" fillId="0" borderId="1" xfId="0" applyNumberFormat="1" applyFont="1" applyBorder="1" applyAlignment="1">
      <alignment horizontal="left" wrapText="1"/>
    </xf>
    <xf numFmtId="165" fontId="31" fillId="0" borderId="1" xfId="0" applyNumberFormat="1" applyFont="1" applyBorder="1" applyAlignment="1">
      <alignment horizontal="left" wrapText="1"/>
    </xf>
    <xf numFmtId="165" fontId="31" fillId="3" borderId="1" xfId="0" applyNumberFormat="1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left" wrapText="1"/>
    </xf>
    <xf numFmtId="165" fontId="31" fillId="0" borderId="1" xfId="1" applyNumberFormat="1" applyFont="1" applyFill="1" applyBorder="1" applyAlignment="1">
      <alignment horizontal="left"/>
    </xf>
    <xf numFmtId="0" fontId="16" fillId="0" borderId="0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PRESUPUESTO POR PROGRAMA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'PRESUPUESTO IDEAL 2020'!$D$14:$D$15</c:f>
              <c:strCache>
                <c:ptCount val="2"/>
                <c:pt idx="0">
                  <c:v>TOTAL</c:v>
                </c:pt>
                <c:pt idx="1">
                  <c:v>total (Q)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B1A-4C55-8F6B-66BD08A2E5D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B1A-4C55-8F6B-66BD08A2E5D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B1A-4C55-8F6B-66BD08A2E5D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1B1A-4C55-8F6B-66BD08A2E5D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1B1A-4C55-8F6B-66BD08A2E5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'PRESUPUESTO IDEAL 2020'!$C$16:$C$20</c:f>
              <c:strCache>
                <c:ptCount val="5"/>
                <c:pt idx="0">
                  <c:v>Protección y Control</c:v>
                </c:pt>
                <c:pt idx="1">
                  <c:v>Investigación y Monitoreo</c:v>
                </c:pt>
                <c:pt idx="2">
                  <c:v>Conservación de RRNN</c:v>
                </c:pt>
                <c:pt idx="3">
                  <c:v>Ordenamiento Territorial</c:v>
                </c:pt>
                <c:pt idx="4">
                  <c:v>Uso Público</c:v>
                </c:pt>
              </c:strCache>
            </c:strRef>
          </c:cat>
          <c:val>
            <c:numRef>
              <c:f>'PRESUPUESTO IDEAL 2020'!$D$16:$D$20</c:f>
              <c:numCache>
                <c:formatCode>_("Q"* #,##0.00_);_("Q"* \(#,##0.00\);_("Q"* "-"??_);_(@_)</c:formatCode>
                <c:ptCount val="5"/>
                <c:pt idx="0">
                  <c:v>45375</c:v>
                </c:pt>
                <c:pt idx="1">
                  <c:v>5250</c:v>
                </c:pt>
                <c:pt idx="2">
                  <c:v>4761</c:v>
                </c:pt>
                <c:pt idx="3">
                  <c:v>6000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8-4667-9A1A-143BEFAB7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342901</xdr:colOff>
      <xdr:row>12</xdr:row>
      <xdr:rowOff>147637</xdr:rowOff>
    </xdr:from>
    <xdr:to>
      <xdr:col>6</xdr:col>
      <xdr:colOff>920750</xdr:colOff>
      <xdr:row>26</xdr:row>
      <xdr:rowOff>31750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BD8807-BB06-48E5-A0D0-54B171CB2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"/>
  <sheetViews>
    <sheetView view="pageBreakPreview" topLeftCell="A15" zoomScale="80" zoomScaleNormal="70" zoomScaleSheetLayoutView="80" workbookViewId="0">
      <selection activeCell="P17" sqref="P17"/>
    </sheetView>
  </sheetViews>
  <sheetFormatPr baseColWidth="10" defaultColWidth="11.42578125" defaultRowHeight="12.75" x14ac:dyDescent="0.2"/>
  <cols>
    <col min="1" max="1" width="4.42578125" style="9" customWidth="1"/>
    <col min="2" max="2" width="12.85546875" style="9" customWidth="1"/>
    <col min="3" max="3" width="10.28515625" style="9" customWidth="1"/>
    <col min="4" max="4" width="11.7109375" style="9" customWidth="1"/>
    <col min="5" max="16" width="2.42578125" style="9" customWidth="1"/>
    <col min="17" max="17" width="12" style="9" customWidth="1"/>
    <col min="18" max="18" width="10" style="9" customWidth="1"/>
    <col min="19" max="19" width="10.140625" style="9" customWidth="1"/>
    <col min="20" max="20" width="8.140625" style="9" customWidth="1"/>
    <col min="21" max="21" width="8.28515625" style="10" customWidth="1"/>
    <col min="22" max="22" width="7.7109375" style="9" customWidth="1"/>
    <col min="23" max="23" width="6" style="9" customWidth="1"/>
    <col min="24" max="24" width="7.28515625" style="9" customWidth="1"/>
    <col min="25" max="25" width="12.140625" style="9" customWidth="1"/>
    <col min="26" max="26" width="8.85546875" style="9" customWidth="1"/>
    <col min="27" max="27" width="8.28515625" style="9" customWidth="1"/>
    <col min="28" max="16384" width="11.42578125" style="9"/>
  </cols>
  <sheetData>
    <row r="1" spans="1:29" s="11" customFormat="1" ht="15.75" x14ac:dyDescent="0.25">
      <c r="A1" s="76" t="s">
        <v>14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9" s="11" customFormat="1" ht="15.75" x14ac:dyDescent="0.25">
      <c r="A2" s="76" t="s">
        <v>72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pans="1:29" s="11" customFormat="1" ht="15.75" customHeight="1" x14ac:dyDescent="0.25">
      <c r="A3" s="76" t="s">
        <v>86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9" s="11" customFormat="1" ht="6.7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9" x14ac:dyDescent="0.2">
      <c r="A5" s="27" t="s">
        <v>74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9" x14ac:dyDescent="0.2">
      <c r="A6" s="27" t="s">
        <v>75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9" s="49" customFormat="1" x14ac:dyDescent="0.2">
      <c r="A7" s="229" t="s">
        <v>116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1:29" x14ac:dyDescent="0.2">
      <c r="A8" s="27" t="s">
        <v>87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9" ht="7.5" customHeight="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9" s="12" customFormat="1" ht="18" customHeight="1" x14ac:dyDescent="0.15">
      <c r="A10" s="124" t="s">
        <v>13</v>
      </c>
      <c r="B10" s="125" t="s">
        <v>76</v>
      </c>
      <c r="C10" s="125" t="s">
        <v>21</v>
      </c>
      <c r="D10" s="126" t="s">
        <v>0</v>
      </c>
      <c r="E10" s="125" t="s">
        <v>15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 t="s">
        <v>10</v>
      </c>
      <c r="R10" s="125" t="s">
        <v>39</v>
      </c>
      <c r="S10" s="127" t="s">
        <v>11</v>
      </c>
      <c r="T10" s="127"/>
      <c r="U10" s="127"/>
      <c r="V10" s="127"/>
      <c r="W10" s="127"/>
      <c r="X10" s="127"/>
      <c r="Y10" s="127"/>
      <c r="Z10" s="127"/>
      <c r="AA10" s="127"/>
    </row>
    <row r="11" spans="1:29" ht="21.75" customHeight="1" x14ac:dyDescent="0.2">
      <c r="A11" s="124"/>
      <c r="B11" s="125"/>
      <c r="C11" s="125"/>
      <c r="D11" s="126"/>
      <c r="E11" s="128" t="s">
        <v>1</v>
      </c>
      <c r="F11" s="128" t="s">
        <v>2</v>
      </c>
      <c r="G11" s="128" t="s">
        <v>3</v>
      </c>
      <c r="H11" s="128" t="s">
        <v>4</v>
      </c>
      <c r="I11" s="128" t="s">
        <v>3</v>
      </c>
      <c r="J11" s="128" t="s">
        <v>5</v>
      </c>
      <c r="K11" s="128" t="s">
        <v>5</v>
      </c>
      <c r="L11" s="128" t="s">
        <v>4</v>
      </c>
      <c r="M11" s="128" t="s">
        <v>6</v>
      </c>
      <c r="N11" s="128" t="s">
        <v>7</v>
      </c>
      <c r="O11" s="128" t="s">
        <v>8</v>
      </c>
      <c r="P11" s="128" t="s">
        <v>9</v>
      </c>
      <c r="Q11" s="125"/>
      <c r="R11" s="125"/>
      <c r="S11" s="129" t="s">
        <v>32</v>
      </c>
      <c r="T11" s="130" t="s">
        <v>16</v>
      </c>
      <c r="U11" s="129" t="s">
        <v>22</v>
      </c>
      <c r="V11" s="129" t="s">
        <v>16</v>
      </c>
      <c r="W11" s="129" t="s">
        <v>22</v>
      </c>
      <c r="X11" s="129" t="s">
        <v>16</v>
      </c>
      <c r="Y11" s="129" t="s">
        <v>22</v>
      </c>
      <c r="Z11" s="129" t="s">
        <v>16</v>
      </c>
      <c r="AA11" s="130" t="s">
        <v>12</v>
      </c>
      <c r="AC11" s="13"/>
    </row>
    <row r="12" spans="1:29" ht="133.9" customHeight="1" x14ac:dyDescent="0.2">
      <c r="A12" s="132">
        <v>1</v>
      </c>
      <c r="B12" s="210" t="s">
        <v>90</v>
      </c>
      <c r="C12" s="210" t="s">
        <v>56</v>
      </c>
      <c r="D12" s="211" t="s">
        <v>89</v>
      </c>
      <c r="E12" s="82"/>
      <c r="F12" s="82"/>
      <c r="G12" s="82"/>
      <c r="H12" s="82"/>
      <c r="I12" s="82"/>
      <c r="J12" s="82"/>
      <c r="K12" s="82"/>
      <c r="L12" s="82"/>
      <c r="M12" s="82"/>
      <c r="N12" s="82" t="s">
        <v>106</v>
      </c>
      <c r="O12" s="82" t="s">
        <v>106</v>
      </c>
      <c r="P12" s="82"/>
      <c r="Q12" s="138" t="s">
        <v>40</v>
      </c>
      <c r="R12" s="138" t="s">
        <v>47</v>
      </c>
      <c r="S12" s="137" t="s">
        <v>56</v>
      </c>
      <c r="T12" s="135">
        <f>5*100</f>
        <v>500</v>
      </c>
      <c r="U12" s="140" t="s">
        <v>43</v>
      </c>
      <c r="V12" s="136">
        <v>0</v>
      </c>
      <c r="W12" s="140" t="s">
        <v>24</v>
      </c>
      <c r="X12" s="136">
        <v>500</v>
      </c>
      <c r="Y12" s="140" t="s">
        <v>48</v>
      </c>
      <c r="Z12" s="136">
        <v>0</v>
      </c>
      <c r="AA12" s="212">
        <f t="shared" ref="AA12:AA17" si="0">T12+V12+X12+Z12</f>
        <v>1000</v>
      </c>
    </row>
    <row r="13" spans="1:29" ht="102.75" customHeight="1" x14ac:dyDescent="0.2">
      <c r="A13" s="208">
        <v>2</v>
      </c>
      <c r="B13" s="131" t="s">
        <v>62</v>
      </c>
      <c r="C13" s="142" t="s">
        <v>63</v>
      </c>
      <c r="D13" s="142" t="s">
        <v>96</v>
      </c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 t="s">
        <v>27</v>
      </c>
      <c r="P13" s="221" t="s">
        <v>106</v>
      </c>
      <c r="Q13" s="142" t="s">
        <v>92</v>
      </c>
      <c r="R13" s="142" t="s">
        <v>36</v>
      </c>
      <c r="S13" s="142" t="s">
        <v>56</v>
      </c>
      <c r="T13" s="222">
        <v>200</v>
      </c>
      <c r="U13" s="223" t="s">
        <v>43</v>
      </c>
      <c r="V13" s="222">
        <v>900</v>
      </c>
      <c r="W13" s="224" t="s">
        <v>49</v>
      </c>
      <c r="X13" s="225">
        <v>200</v>
      </c>
      <c r="Y13" s="224" t="s">
        <v>113</v>
      </c>
      <c r="Z13" s="222">
        <v>0</v>
      </c>
      <c r="AA13" s="226">
        <f t="shared" si="0"/>
        <v>1300</v>
      </c>
      <c r="AC13" s="14"/>
    </row>
    <row r="14" spans="1:29" ht="149.44999999999999" customHeight="1" x14ac:dyDescent="0.2">
      <c r="A14" s="209">
        <v>3</v>
      </c>
      <c r="B14" s="131" t="s">
        <v>64</v>
      </c>
      <c r="C14" s="131" t="s">
        <v>65</v>
      </c>
      <c r="D14" s="227" t="s">
        <v>94</v>
      </c>
      <c r="E14" s="81" t="s">
        <v>27</v>
      </c>
      <c r="F14" s="81" t="s">
        <v>27</v>
      </c>
      <c r="G14" s="81" t="s">
        <v>27</v>
      </c>
      <c r="H14" s="81" t="s">
        <v>27</v>
      </c>
      <c r="I14" s="81" t="s">
        <v>27</v>
      </c>
      <c r="J14" s="81" t="s">
        <v>27</v>
      </c>
      <c r="K14" s="81" t="s">
        <v>27</v>
      </c>
      <c r="L14" s="81" t="s">
        <v>27</v>
      </c>
      <c r="M14" s="81" t="s">
        <v>27</v>
      </c>
      <c r="N14" s="81" t="s">
        <v>27</v>
      </c>
      <c r="O14" s="81" t="s">
        <v>27</v>
      </c>
      <c r="P14" s="81" t="s">
        <v>27</v>
      </c>
      <c r="Q14" s="131" t="s">
        <v>77</v>
      </c>
      <c r="R14" s="131" t="s">
        <v>78</v>
      </c>
      <c r="S14" s="131" t="s">
        <v>56</v>
      </c>
      <c r="T14" s="222">
        <v>1200</v>
      </c>
      <c r="U14" s="131" t="s">
        <v>43</v>
      </c>
      <c r="V14" s="228">
        <f>50*4*52</f>
        <v>10400</v>
      </c>
      <c r="W14" s="224" t="s">
        <v>24</v>
      </c>
      <c r="X14" s="222">
        <v>0</v>
      </c>
      <c r="Y14" s="224" t="s">
        <v>48</v>
      </c>
      <c r="Z14" s="225">
        <v>0</v>
      </c>
      <c r="AA14" s="222">
        <f t="shared" si="0"/>
        <v>11600</v>
      </c>
    </row>
    <row r="15" spans="1:29" ht="154.5" customHeight="1" x14ac:dyDescent="0.2">
      <c r="A15" s="141">
        <v>4</v>
      </c>
      <c r="B15" s="134" t="s">
        <v>71</v>
      </c>
      <c r="C15" s="133" t="s">
        <v>63</v>
      </c>
      <c r="D15" s="133" t="s">
        <v>95</v>
      </c>
      <c r="E15" s="213"/>
      <c r="F15" s="213"/>
      <c r="G15" s="213"/>
      <c r="H15" s="213"/>
      <c r="I15" s="213"/>
      <c r="J15" s="213" t="s">
        <v>27</v>
      </c>
      <c r="K15" s="213"/>
      <c r="L15" s="213"/>
      <c r="M15" s="213"/>
      <c r="N15" s="213"/>
      <c r="O15" s="213"/>
      <c r="P15" s="213"/>
      <c r="Q15" s="133" t="s">
        <v>92</v>
      </c>
      <c r="R15" s="133" t="s">
        <v>93</v>
      </c>
      <c r="S15" s="214" t="s">
        <v>56</v>
      </c>
      <c r="T15" s="215">
        <f>10*250</f>
        <v>2500</v>
      </c>
      <c r="U15" s="216" t="s">
        <v>43</v>
      </c>
      <c r="V15" s="217">
        <v>0</v>
      </c>
      <c r="W15" s="216" t="s">
        <v>24</v>
      </c>
      <c r="X15" s="218"/>
      <c r="Y15" s="219" t="s">
        <v>48</v>
      </c>
      <c r="Z15" s="218">
        <v>0</v>
      </c>
      <c r="AA15" s="220">
        <f t="shared" si="0"/>
        <v>2500</v>
      </c>
    </row>
    <row r="16" spans="1:29" ht="85.5" customHeight="1" x14ac:dyDescent="0.2">
      <c r="A16" s="141">
        <v>5</v>
      </c>
      <c r="B16" s="142" t="s">
        <v>107</v>
      </c>
      <c r="C16" s="131" t="s">
        <v>23</v>
      </c>
      <c r="D16" s="131" t="s">
        <v>109</v>
      </c>
      <c r="E16" s="83" t="s">
        <v>27</v>
      </c>
      <c r="F16" s="83" t="s">
        <v>27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131" t="s">
        <v>91</v>
      </c>
      <c r="R16" s="131" t="s">
        <v>78</v>
      </c>
      <c r="S16" s="143" t="s">
        <v>56</v>
      </c>
      <c r="T16" s="136">
        <v>400</v>
      </c>
      <c r="U16" s="141" t="s">
        <v>43</v>
      </c>
      <c r="V16" s="139">
        <v>2160</v>
      </c>
      <c r="W16" s="141" t="s">
        <v>24</v>
      </c>
      <c r="X16" s="136">
        <v>0</v>
      </c>
      <c r="Y16" s="145" t="s">
        <v>48</v>
      </c>
      <c r="Z16" s="136">
        <v>0</v>
      </c>
      <c r="AA16" s="146">
        <f t="shared" si="0"/>
        <v>2560</v>
      </c>
    </row>
    <row r="17" spans="1:27" ht="85.5" customHeight="1" x14ac:dyDescent="0.2">
      <c r="A17" s="141">
        <v>6</v>
      </c>
      <c r="B17" s="142" t="s">
        <v>108</v>
      </c>
      <c r="C17" s="131" t="s">
        <v>23</v>
      </c>
      <c r="D17" s="131" t="s">
        <v>88</v>
      </c>
      <c r="E17" s="83"/>
      <c r="F17" s="83"/>
      <c r="G17" s="83"/>
      <c r="H17" s="83"/>
      <c r="I17" s="83"/>
      <c r="J17" s="83"/>
      <c r="K17" s="83" t="s">
        <v>27</v>
      </c>
      <c r="L17" s="83"/>
      <c r="M17" s="83"/>
      <c r="N17" s="83"/>
      <c r="O17" s="83" t="s">
        <v>27</v>
      </c>
      <c r="P17" s="83"/>
      <c r="Q17" s="131" t="s">
        <v>91</v>
      </c>
      <c r="R17" s="131" t="s">
        <v>78</v>
      </c>
      <c r="S17" s="143" t="s">
        <v>56</v>
      </c>
      <c r="T17" s="147">
        <v>400</v>
      </c>
      <c r="U17" s="141" t="s">
        <v>43</v>
      </c>
      <c r="V17" s="144">
        <f>180*2*75</f>
        <v>27000</v>
      </c>
      <c r="W17" s="141" t="s">
        <v>24</v>
      </c>
      <c r="X17" s="147">
        <v>0</v>
      </c>
      <c r="Y17" s="145" t="s">
        <v>48</v>
      </c>
      <c r="Z17" s="147">
        <v>0</v>
      </c>
      <c r="AA17" s="146">
        <f t="shared" si="0"/>
        <v>27400</v>
      </c>
    </row>
    <row r="18" spans="1:27" s="11" customFormat="1" ht="15.75" x14ac:dyDescent="0.25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6">
        <f>SUM(T12:T17)</f>
        <v>5200</v>
      </c>
      <c r="U18" s="141"/>
      <c r="V18" s="146">
        <f>SUM(V12:V17)</f>
        <v>40460</v>
      </c>
      <c r="W18" s="141"/>
      <c r="X18" s="146">
        <f>SUM(X12:X17)</f>
        <v>700</v>
      </c>
      <c r="Y18" s="141"/>
      <c r="Z18" s="146">
        <f>SUM(Z12:Z16)</f>
        <v>0</v>
      </c>
      <c r="AA18" s="148">
        <f>SUM(AA12:AA17)</f>
        <v>46360</v>
      </c>
    </row>
    <row r="19" spans="1:27" s="11" customFormat="1" ht="15.7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s="11" customFormat="1" ht="15.7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4" spans="1:27" s="16" customFormat="1" x14ac:dyDescent="0.2">
      <c r="U24" s="17"/>
    </row>
    <row r="25" spans="1:27" s="16" customFormat="1" x14ac:dyDescent="0.2">
      <c r="U25" s="17"/>
    </row>
    <row r="26" spans="1:27" s="16" customFormat="1" x14ac:dyDescent="0.2">
      <c r="U26" s="17"/>
    </row>
    <row r="27" spans="1:27" s="16" customFormat="1" x14ac:dyDescent="0.2">
      <c r="U27" s="17"/>
    </row>
    <row r="28" spans="1:27" s="16" customFormat="1" x14ac:dyDescent="0.2">
      <c r="U28" s="17"/>
    </row>
    <row r="29" spans="1:27" s="16" customFormat="1" x14ac:dyDescent="0.2">
      <c r="U29" s="17"/>
    </row>
    <row r="30" spans="1:27" s="16" customFormat="1" x14ac:dyDescent="0.2">
      <c r="U30" s="17"/>
    </row>
    <row r="31" spans="1:27" s="16" customFormat="1" x14ac:dyDescent="0.2">
      <c r="U31" s="17"/>
    </row>
    <row r="32" spans="1:27" s="16" customFormat="1" x14ac:dyDescent="0.2">
      <c r="U32" s="17"/>
    </row>
    <row r="33" spans="21:21" s="16" customFormat="1" x14ac:dyDescent="0.2">
      <c r="U33" s="17"/>
    </row>
    <row r="34" spans="21:21" s="16" customFormat="1" x14ac:dyDescent="0.2">
      <c r="U34" s="17"/>
    </row>
    <row r="35" spans="21:21" s="16" customFormat="1" x14ac:dyDescent="0.2">
      <c r="U35" s="17"/>
    </row>
  </sheetData>
  <mergeCells count="11">
    <mergeCell ref="C10:C11"/>
    <mergeCell ref="B10:B11"/>
    <mergeCell ref="E10:P10"/>
    <mergeCell ref="A1:AA1"/>
    <mergeCell ref="A2:AA2"/>
    <mergeCell ref="A3:AA3"/>
    <mergeCell ref="S10:AA10"/>
    <mergeCell ref="D10:D11"/>
    <mergeCell ref="A10:A11"/>
    <mergeCell ref="Q10:Q11"/>
    <mergeCell ref="R10:R11"/>
  </mergeCells>
  <phoneticPr fontId="0" type="noConversion"/>
  <printOptions horizontalCentered="1"/>
  <pageMargins left="0.25" right="0.25" top="0.75" bottom="0.75" header="0.3" footer="0.3"/>
  <pageSetup paperSize="5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15"/>
  <sheetViews>
    <sheetView view="pageBreakPreview" zoomScale="80" zoomScaleNormal="100" zoomScaleSheetLayoutView="80" workbookViewId="0">
      <selection activeCell="B12" sqref="B12:D12"/>
    </sheetView>
  </sheetViews>
  <sheetFormatPr baseColWidth="10" defaultRowHeight="12.75" x14ac:dyDescent="0.2"/>
  <cols>
    <col min="1" max="1" width="5.42578125" style="7" customWidth="1"/>
    <col min="2" max="2" width="19.5703125" style="5" customWidth="1"/>
    <col min="3" max="3" width="11.140625" style="6" customWidth="1"/>
    <col min="4" max="4" width="16.7109375" style="6" customWidth="1"/>
    <col min="5" max="6" width="2" style="6" customWidth="1"/>
    <col min="7" max="7" width="2.85546875" style="6" customWidth="1"/>
    <col min="8" max="8" width="2.5703125" style="6" customWidth="1"/>
    <col min="9" max="9" width="2.28515625" style="6" customWidth="1"/>
    <col min="10" max="10" width="1.85546875" style="6" customWidth="1"/>
    <col min="11" max="16" width="2" style="6" customWidth="1"/>
    <col min="17" max="17" width="11.5703125" style="7" customWidth="1"/>
    <col min="18" max="18" width="11.5703125" style="6" customWidth="1"/>
    <col min="19" max="19" width="12" style="7" customWidth="1"/>
    <col min="20" max="20" width="8.7109375" style="7" customWidth="1"/>
    <col min="21" max="21" width="10.28515625" style="8" customWidth="1"/>
    <col min="22" max="22" width="9.140625" style="7" customWidth="1"/>
    <col min="23" max="23" width="8" style="7" customWidth="1"/>
    <col min="24" max="24" width="8.7109375" style="7" customWidth="1"/>
    <col min="25" max="25" width="11.28515625" customWidth="1"/>
    <col min="26" max="26" width="7" customWidth="1"/>
    <col min="27" max="27" width="9.28515625" customWidth="1"/>
  </cols>
  <sheetData>
    <row r="1" spans="1:27" s="2" customFormat="1" ht="18.75" x14ac:dyDescent="0.25">
      <c r="A1" s="52" t="s">
        <v>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28"/>
      <c r="Z1" s="28"/>
      <c r="AA1" s="28"/>
    </row>
    <row r="2" spans="1:27" s="2" customFormat="1" ht="15.75" x14ac:dyDescent="0.25">
      <c r="A2" s="53" t="s">
        <v>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28"/>
      <c r="Z2" s="28"/>
      <c r="AA2" s="28"/>
    </row>
    <row r="3" spans="1:27" s="2" customFormat="1" ht="15.75" customHeight="1" x14ac:dyDescent="0.25">
      <c r="A3" s="50" t="s">
        <v>86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28"/>
      <c r="Z3" s="28"/>
      <c r="AA3" s="28"/>
    </row>
    <row r="4" spans="1:27" s="2" customFormat="1" ht="15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8"/>
      <c r="Z4" s="28"/>
      <c r="AA4" s="28"/>
    </row>
    <row r="5" spans="1:27" s="2" customFormat="1" ht="12.7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29"/>
      <c r="S5" s="29"/>
      <c r="T5" s="29"/>
      <c r="U5" s="30"/>
      <c r="V5" s="29"/>
      <c r="W5" s="29"/>
      <c r="X5" s="29"/>
      <c r="Y5" s="28"/>
      <c r="Z5" s="28"/>
      <c r="AA5" s="28"/>
    </row>
    <row r="6" spans="1:27" x14ac:dyDescent="0.2">
      <c r="A6" s="31" t="s">
        <v>28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  <c r="T6" s="33"/>
      <c r="U6" s="34"/>
      <c r="V6" s="33"/>
      <c r="W6" s="33"/>
      <c r="X6" s="33"/>
      <c r="Y6" s="35"/>
      <c r="Z6" s="35"/>
      <c r="AA6" s="35"/>
    </row>
    <row r="7" spans="1:27" x14ac:dyDescent="0.2">
      <c r="A7" s="31" t="s">
        <v>44</v>
      </c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  <c r="T7" s="33"/>
      <c r="U7" s="34"/>
      <c r="V7" s="33"/>
      <c r="W7" s="33"/>
      <c r="X7" s="33"/>
      <c r="Y7" s="35"/>
      <c r="Z7" s="35"/>
      <c r="AA7" s="35"/>
    </row>
    <row r="8" spans="1:27" ht="28.5" customHeight="1" x14ac:dyDescent="0.2">
      <c r="A8" s="51" t="s">
        <v>79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35"/>
      <c r="Z8" s="35"/>
      <c r="AA8" s="35"/>
    </row>
    <row r="9" spans="1:27" x14ac:dyDescent="0.2">
      <c r="A9" s="33"/>
      <c r="B9" s="36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  <c r="R9" s="32"/>
      <c r="S9" s="33"/>
      <c r="T9" s="33"/>
      <c r="U9" s="34"/>
      <c r="V9" s="33"/>
      <c r="W9" s="33"/>
      <c r="X9" s="33"/>
      <c r="Y9" s="35"/>
      <c r="Z9" s="35"/>
      <c r="AA9" s="35"/>
    </row>
    <row r="10" spans="1:27" s="3" customFormat="1" ht="12.75" customHeight="1" x14ac:dyDescent="0.2">
      <c r="A10" s="91" t="s">
        <v>13</v>
      </c>
      <c r="B10" s="92" t="s">
        <v>102</v>
      </c>
      <c r="C10" s="92" t="s">
        <v>21</v>
      </c>
      <c r="D10" s="91" t="s">
        <v>0</v>
      </c>
      <c r="E10" s="93" t="s">
        <v>15</v>
      </c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4" t="s">
        <v>10</v>
      </c>
      <c r="R10" s="95" t="s">
        <v>39</v>
      </c>
      <c r="S10" s="96" t="s">
        <v>11</v>
      </c>
      <c r="T10" s="96"/>
      <c r="U10" s="96"/>
      <c r="V10" s="96"/>
      <c r="W10" s="96"/>
      <c r="X10" s="96"/>
      <c r="Y10" s="96"/>
      <c r="Z10" s="96"/>
      <c r="AA10" s="96"/>
    </row>
    <row r="11" spans="1:27" s="4" customFormat="1" ht="39" customHeight="1" x14ac:dyDescent="0.2">
      <c r="A11" s="91"/>
      <c r="B11" s="92"/>
      <c r="C11" s="92"/>
      <c r="D11" s="91"/>
      <c r="E11" s="97" t="s">
        <v>1</v>
      </c>
      <c r="F11" s="97" t="s">
        <v>2</v>
      </c>
      <c r="G11" s="97" t="s">
        <v>3</v>
      </c>
      <c r="H11" s="97" t="s">
        <v>4</v>
      </c>
      <c r="I11" s="97" t="s">
        <v>3</v>
      </c>
      <c r="J11" s="97" t="s">
        <v>5</v>
      </c>
      <c r="K11" s="97" t="s">
        <v>5</v>
      </c>
      <c r="L11" s="97" t="s">
        <v>4</v>
      </c>
      <c r="M11" s="97" t="s">
        <v>6</v>
      </c>
      <c r="N11" s="97" t="s">
        <v>7</v>
      </c>
      <c r="O11" s="97" t="s">
        <v>8</v>
      </c>
      <c r="P11" s="97" t="s">
        <v>9</v>
      </c>
      <c r="Q11" s="94"/>
      <c r="R11" s="95"/>
      <c r="S11" s="98" t="s">
        <v>32</v>
      </c>
      <c r="T11" s="99" t="s">
        <v>16</v>
      </c>
      <c r="U11" s="98" t="s">
        <v>22</v>
      </c>
      <c r="V11" s="98" t="s">
        <v>16</v>
      </c>
      <c r="W11" s="98" t="s">
        <v>22</v>
      </c>
      <c r="X11" s="98" t="s">
        <v>16</v>
      </c>
      <c r="Y11" s="98" t="s">
        <v>22</v>
      </c>
      <c r="Z11" s="98" t="s">
        <v>16</v>
      </c>
      <c r="AA11" s="99" t="s">
        <v>12</v>
      </c>
    </row>
    <row r="12" spans="1:27" s="4" customFormat="1" ht="42.75" customHeight="1" x14ac:dyDescent="0.2">
      <c r="A12" s="100">
        <v>1</v>
      </c>
      <c r="B12" s="85" t="s">
        <v>110</v>
      </c>
      <c r="C12" s="85"/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7"/>
      <c r="S12" s="101"/>
      <c r="T12" s="101"/>
      <c r="U12" s="101"/>
      <c r="V12" s="101"/>
      <c r="W12" s="101"/>
      <c r="X12" s="101"/>
      <c r="Y12" s="90"/>
      <c r="Z12" s="90"/>
      <c r="AA12" s="90"/>
    </row>
    <row r="13" spans="1:27" ht="56.25" x14ac:dyDescent="0.2">
      <c r="A13" s="102">
        <v>1.1000000000000001</v>
      </c>
      <c r="B13" s="88" t="s">
        <v>66</v>
      </c>
      <c r="C13" s="103" t="s">
        <v>31</v>
      </c>
      <c r="D13" s="103" t="s">
        <v>115</v>
      </c>
      <c r="E13" s="102"/>
      <c r="F13" s="102" t="s">
        <v>27</v>
      </c>
      <c r="G13" s="102" t="s">
        <v>27</v>
      </c>
      <c r="H13" s="102" t="s">
        <v>27</v>
      </c>
      <c r="I13" s="102" t="s">
        <v>27</v>
      </c>
      <c r="J13" s="102"/>
      <c r="K13" s="102"/>
      <c r="L13" s="102"/>
      <c r="M13" s="102"/>
      <c r="N13" s="102"/>
      <c r="O13" s="102"/>
      <c r="P13" s="102"/>
      <c r="Q13" s="88" t="s">
        <v>61</v>
      </c>
      <c r="R13" s="104" t="s">
        <v>114</v>
      </c>
      <c r="S13" s="103" t="s">
        <v>56</v>
      </c>
      <c r="T13" s="105">
        <f>125*10</f>
        <v>1250</v>
      </c>
      <c r="U13" s="106" t="s">
        <v>43</v>
      </c>
      <c r="V13" s="105">
        <v>3000</v>
      </c>
      <c r="W13" s="106" t="s">
        <v>24</v>
      </c>
      <c r="X13" s="107">
        <v>1000</v>
      </c>
      <c r="Y13" s="108" t="s">
        <v>48</v>
      </c>
      <c r="Z13" s="107">
        <v>0</v>
      </c>
      <c r="AA13" s="107">
        <f>T13+V13+X13+Z13</f>
        <v>5250</v>
      </c>
    </row>
    <row r="14" spans="1:27" ht="17.25" customHeight="1" x14ac:dyDescent="0.2">
      <c r="A14" s="10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109"/>
      <c r="R14" s="89"/>
      <c r="S14" s="109"/>
      <c r="T14" s="109"/>
      <c r="U14" s="109"/>
      <c r="V14" s="109"/>
      <c r="W14" s="109"/>
      <c r="X14" s="109"/>
      <c r="Y14" s="109"/>
      <c r="Z14" s="109"/>
      <c r="AA14" s="110">
        <f>SUM(AA13:AA13)</f>
        <v>5250</v>
      </c>
    </row>
    <row r="15" spans="1:27" ht="15.75" x14ac:dyDescent="0.25">
      <c r="AA15" s="25"/>
    </row>
  </sheetData>
  <mergeCells count="15">
    <mergeCell ref="A1:X1"/>
    <mergeCell ref="A2:X2"/>
    <mergeCell ref="A3:X3"/>
    <mergeCell ref="A5:B5"/>
    <mergeCell ref="C5:Q5"/>
    <mergeCell ref="B12:D12"/>
    <mergeCell ref="R10:R11"/>
    <mergeCell ref="A8:X8"/>
    <mergeCell ref="C10:C11"/>
    <mergeCell ref="B10:B11"/>
    <mergeCell ref="S10:AA10"/>
    <mergeCell ref="D10:D11"/>
    <mergeCell ref="E10:P10"/>
    <mergeCell ref="A10:A11"/>
    <mergeCell ref="Q10:Q11"/>
  </mergeCells>
  <phoneticPr fontId="0" type="noConversion"/>
  <printOptions horizontalCentered="1"/>
  <pageMargins left="0.19685039370078741" right="0.19685039370078741" top="0.59055118110236227" bottom="0.19685039370078741" header="0" footer="0"/>
  <pageSetup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4"/>
  <sheetViews>
    <sheetView view="pageBreakPreview" zoomScale="60" zoomScaleNormal="60" workbookViewId="0">
      <selection activeCell="U13" sqref="U13"/>
    </sheetView>
  </sheetViews>
  <sheetFormatPr baseColWidth="10" defaultRowHeight="12.75" x14ac:dyDescent="0.2"/>
  <cols>
    <col min="1" max="1" width="7.85546875" customWidth="1"/>
    <col min="2" max="2" width="22" customWidth="1"/>
    <col min="3" max="3" width="16.7109375" customWidth="1"/>
    <col min="4" max="4" width="19.85546875" customWidth="1"/>
    <col min="5" max="16" width="3" customWidth="1"/>
    <col min="17" max="17" width="23" customWidth="1"/>
    <col min="18" max="18" width="19.5703125" customWidth="1"/>
    <col min="19" max="19" width="21.85546875" customWidth="1"/>
    <col min="20" max="20" width="14.7109375" customWidth="1"/>
    <col min="21" max="21" width="15.5703125" customWidth="1"/>
    <col min="22" max="22" width="20.28515625" customWidth="1"/>
    <col min="23" max="24" width="11.42578125" customWidth="1"/>
    <col min="25" max="25" width="16.28515625" customWidth="1"/>
    <col min="26" max="26" width="11.42578125" customWidth="1"/>
    <col min="27" max="27" width="13.7109375" customWidth="1"/>
  </cols>
  <sheetData>
    <row r="1" spans="1:27" ht="20.25" x14ac:dyDescent="0.3">
      <c r="A1" s="170" t="s">
        <v>17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1"/>
      <c r="Z1" s="171"/>
      <c r="AA1" s="171"/>
    </row>
    <row r="2" spans="1:27" ht="20.25" x14ac:dyDescent="0.3">
      <c r="A2" s="170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  <c r="Z2" s="171"/>
      <c r="AA2" s="171"/>
    </row>
    <row r="3" spans="1:27" ht="20.25" x14ac:dyDescent="0.3">
      <c r="A3" s="80" t="s">
        <v>86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171" t="s">
        <v>101</v>
      </c>
      <c r="Z3" s="171"/>
      <c r="AA3" s="171"/>
    </row>
    <row r="4" spans="1:27" ht="20.25" x14ac:dyDescent="0.3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1"/>
      <c r="Z4" s="171"/>
      <c r="AA4" s="171"/>
    </row>
    <row r="5" spans="1:27" ht="20.25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2"/>
      <c r="S5" s="172"/>
      <c r="T5" s="172"/>
      <c r="U5" s="172"/>
      <c r="V5" s="172"/>
      <c r="W5" s="172"/>
      <c r="X5" s="172"/>
      <c r="Y5" s="171"/>
      <c r="Z5" s="171"/>
      <c r="AA5" s="171"/>
    </row>
    <row r="6" spans="1:27" ht="20.25" x14ac:dyDescent="0.3">
      <c r="A6" s="173" t="s">
        <v>50</v>
      </c>
      <c r="B6" s="173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5"/>
      <c r="T6" s="175"/>
      <c r="U6" s="175"/>
      <c r="V6" s="175"/>
      <c r="W6" s="175"/>
      <c r="X6" s="175"/>
      <c r="Y6" s="176"/>
      <c r="Z6" s="176"/>
      <c r="AA6" s="176"/>
    </row>
    <row r="7" spans="1:27" ht="20.25" x14ac:dyDescent="0.3">
      <c r="A7" s="173" t="s">
        <v>51</v>
      </c>
      <c r="B7" s="173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5"/>
      <c r="T7" s="175"/>
      <c r="U7" s="175"/>
      <c r="V7" s="175"/>
      <c r="W7" s="175"/>
      <c r="X7" s="175"/>
      <c r="Y7" s="176"/>
      <c r="Z7" s="176"/>
      <c r="AA7" s="176"/>
    </row>
    <row r="8" spans="1:27" ht="20.25" x14ac:dyDescent="0.3">
      <c r="A8" s="173" t="s">
        <v>100</v>
      </c>
      <c r="B8" s="173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5"/>
      <c r="T8" s="175"/>
      <c r="U8" s="175"/>
      <c r="V8" s="175"/>
      <c r="W8" s="175"/>
      <c r="X8" s="175"/>
      <c r="Y8" s="176"/>
      <c r="Z8" s="176"/>
      <c r="AA8" s="176"/>
    </row>
    <row r="9" spans="1:27" ht="20.25" x14ac:dyDescent="0.3">
      <c r="A9" s="177" t="s">
        <v>52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6"/>
      <c r="Z9" s="176"/>
      <c r="AA9" s="176"/>
    </row>
    <row r="10" spans="1:27" ht="20.25" x14ac:dyDescent="0.3">
      <c r="A10" s="175"/>
      <c r="B10" s="178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5"/>
      <c r="R10" s="174"/>
      <c r="S10" s="175"/>
      <c r="T10" s="175"/>
      <c r="U10" s="175"/>
      <c r="V10" s="175"/>
      <c r="W10" s="175"/>
      <c r="X10" s="175"/>
      <c r="Y10" s="176"/>
      <c r="Z10" s="176"/>
      <c r="AA10" s="176"/>
    </row>
    <row r="11" spans="1:27" ht="15" x14ac:dyDescent="0.2">
      <c r="A11" s="153" t="s">
        <v>13</v>
      </c>
      <c r="B11" s="154" t="s">
        <v>102</v>
      </c>
      <c r="C11" s="154" t="s">
        <v>21</v>
      </c>
      <c r="D11" s="153" t="s">
        <v>0</v>
      </c>
      <c r="E11" s="155" t="s">
        <v>15</v>
      </c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6" t="s">
        <v>10</v>
      </c>
      <c r="R11" s="157" t="s">
        <v>39</v>
      </c>
      <c r="S11" s="158" t="s">
        <v>11</v>
      </c>
      <c r="T11" s="158"/>
      <c r="U11" s="158"/>
      <c r="V11" s="158"/>
      <c r="W11" s="158"/>
      <c r="X11" s="158"/>
      <c r="Y11" s="158"/>
      <c r="Z11" s="158"/>
      <c r="AA11" s="158"/>
    </row>
    <row r="12" spans="1:27" ht="15.75" x14ac:dyDescent="0.2">
      <c r="A12" s="153"/>
      <c r="B12" s="154"/>
      <c r="C12" s="154"/>
      <c r="D12" s="153"/>
      <c r="E12" s="159" t="s">
        <v>1</v>
      </c>
      <c r="F12" s="159" t="s">
        <v>2</v>
      </c>
      <c r="G12" s="159" t="s">
        <v>3</v>
      </c>
      <c r="H12" s="159" t="s">
        <v>4</v>
      </c>
      <c r="I12" s="159" t="s">
        <v>3</v>
      </c>
      <c r="J12" s="159" t="s">
        <v>5</v>
      </c>
      <c r="K12" s="159" t="s">
        <v>5</v>
      </c>
      <c r="L12" s="159" t="s">
        <v>4</v>
      </c>
      <c r="M12" s="159" t="s">
        <v>6</v>
      </c>
      <c r="N12" s="159" t="s">
        <v>7</v>
      </c>
      <c r="O12" s="159" t="s">
        <v>8</v>
      </c>
      <c r="P12" s="159" t="s">
        <v>9</v>
      </c>
      <c r="Q12" s="156"/>
      <c r="R12" s="157"/>
      <c r="S12" s="160" t="s">
        <v>32</v>
      </c>
      <c r="T12" s="161" t="s">
        <v>16</v>
      </c>
      <c r="U12" s="160" t="s">
        <v>22</v>
      </c>
      <c r="V12" s="160" t="s">
        <v>16</v>
      </c>
      <c r="W12" s="160" t="s">
        <v>22</v>
      </c>
      <c r="X12" s="160" t="s">
        <v>16</v>
      </c>
      <c r="Y12" s="160" t="s">
        <v>22</v>
      </c>
      <c r="Z12" s="160" t="s">
        <v>16</v>
      </c>
      <c r="AA12" s="161" t="s">
        <v>12</v>
      </c>
    </row>
    <row r="13" spans="1:27" ht="168.75" customHeight="1" x14ac:dyDescent="0.2">
      <c r="A13" s="79">
        <v>1</v>
      </c>
      <c r="B13" s="162" t="s">
        <v>111</v>
      </c>
      <c r="C13" s="77" t="s">
        <v>23</v>
      </c>
      <c r="D13" s="77" t="s">
        <v>99</v>
      </c>
      <c r="E13" s="78"/>
      <c r="F13" s="78"/>
      <c r="G13" s="78"/>
      <c r="H13" s="78"/>
      <c r="I13" s="78"/>
      <c r="J13" s="163"/>
      <c r="K13" s="164"/>
      <c r="L13" s="164"/>
      <c r="M13" s="164"/>
      <c r="N13" s="164" t="s">
        <v>27</v>
      </c>
      <c r="O13" s="164" t="s">
        <v>27</v>
      </c>
      <c r="P13" s="164"/>
      <c r="Q13" s="77" t="s">
        <v>97</v>
      </c>
      <c r="R13" s="77" t="s">
        <v>98</v>
      </c>
      <c r="S13" s="77" t="s">
        <v>56</v>
      </c>
      <c r="T13" s="165">
        <v>400</v>
      </c>
      <c r="U13" s="166" t="s">
        <v>43</v>
      </c>
      <c r="V13" s="167">
        <f>2*4*50</f>
        <v>400</v>
      </c>
      <c r="W13" s="166" t="s">
        <v>24</v>
      </c>
      <c r="X13" s="168">
        <v>0</v>
      </c>
      <c r="Y13" s="169" t="s">
        <v>58</v>
      </c>
      <c r="Z13" s="168">
        <v>0</v>
      </c>
      <c r="AA13" s="168">
        <f>T13+V13+X13+Z13</f>
        <v>800</v>
      </c>
    </row>
    <row r="14" spans="1:27" ht="25.5" customHeight="1" x14ac:dyDescent="0.2">
      <c r="A14" s="35"/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5"/>
      <c r="R14" s="38"/>
      <c r="S14" s="35"/>
      <c r="T14" s="149"/>
      <c r="U14" s="150"/>
      <c r="V14" s="149"/>
      <c r="W14" s="151"/>
      <c r="X14" s="149"/>
      <c r="Y14" s="151"/>
      <c r="Z14" s="149"/>
      <c r="AA14" s="152"/>
    </row>
  </sheetData>
  <mergeCells count="14">
    <mergeCell ref="R11:R12"/>
    <mergeCell ref="S11:AA11"/>
    <mergeCell ref="A11:A12"/>
    <mergeCell ref="B11:B12"/>
    <mergeCell ref="C11:C12"/>
    <mergeCell ref="D11:D12"/>
    <mergeCell ref="E11:P11"/>
    <mergeCell ref="Q11:Q12"/>
    <mergeCell ref="A9:X9"/>
    <mergeCell ref="A1:X1"/>
    <mergeCell ref="A2:X2"/>
    <mergeCell ref="A3:X3"/>
    <mergeCell ref="A5:B5"/>
    <mergeCell ref="C5:Q5"/>
  </mergeCells>
  <pageMargins left="0.7" right="0.7" top="0.75" bottom="0.75" header="0.3" footer="0.3"/>
  <pageSetup paperSize="345" scale="5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2"/>
  <sheetViews>
    <sheetView view="pageBreakPreview" zoomScale="90" zoomScaleNormal="100" zoomScaleSheetLayoutView="90" workbookViewId="0">
      <selection activeCell="O11" sqref="O11"/>
    </sheetView>
  </sheetViews>
  <sheetFormatPr baseColWidth="10" defaultRowHeight="12.75" x14ac:dyDescent="0.2"/>
  <cols>
    <col min="1" max="1" width="5.140625" style="7" customWidth="1"/>
    <col min="2" max="2" width="13.5703125" style="5" customWidth="1"/>
    <col min="3" max="3" width="10.7109375" style="6" customWidth="1"/>
    <col min="4" max="4" width="12.85546875" style="6" customWidth="1"/>
    <col min="5" max="16" width="2.140625" style="6" customWidth="1"/>
    <col min="17" max="17" width="10.28515625" style="7" customWidth="1"/>
    <col min="18" max="18" width="10.140625" style="6" customWidth="1"/>
    <col min="19" max="19" width="10.140625" style="7" customWidth="1"/>
    <col min="20" max="20" width="8.7109375" style="7" customWidth="1"/>
    <col min="21" max="21" width="8.85546875" style="8" customWidth="1"/>
    <col min="22" max="22" width="7.42578125" style="7" customWidth="1"/>
    <col min="23" max="23" width="8" style="7" customWidth="1"/>
    <col min="24" max="24" width="6.5703125" style="7" customWidth="1"/>
    <col min="25" max="25" width="10" customWidth="1"/>
    <col min="26" max="26" width="7.7109375" customWidth="1"/>
    <col min="27" max="27" width="8.5703125" customWidth="1"/>
  </cols>
  <sheetData>
    <row r="1" spans="1:27" s="2" customFormat="1" ht="18.75" x14ac:dyDescent="0.25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28"/>
      <c r="Z1" s="28"/>
      <c r="AA1" s="28"/>
    </row>
    <row r="2" spans="1:27" s="2" customFormat="1" ht="15.75" x14ac:dyDescent="0.25">
      <c r="A2" s="56" t="s">
        <v>105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28"/>
      <c r="Z2" s="28"/>
      <c r="AA2" s="28"/>
    </row>
    <row r="3" spans="1:27" s="2" customFormat="1" ht="15.75" customHeight="1" x14ac:dyDescent="0.25">
      <c r="A3" s="57" t="s">
        <v>86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28"/>
      <c r="Z3" s="28"/>
      <c r="AA3" s="28"/>
    </row>
    <row r="4" spans="1:27" s="2" customFormat="1" ht="12.7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40"/>
      <c r="S4" s="40"/>
      <c r="T4" s="40"/>
      <c r="U4" s="41"/>
      <c r="V4" s="40"/>
      <c r="W4" s="40"/>
      <c r="X4" s="40"/>
      <c r="Y4" s="28"/>
      <c r="Z4" s="28"/>
      <c r="AA4" s="28"/>
    </row>
    <row r="5" spans="1:27" x14ac:dyDescent="0.2">
      <c r="A5" s="58" t="s">
        <v>18</v>
      </c>
      <c r="B5" s="58"/>
      <c r="C5" s="54" t="s">
        <v>29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38"/>
      <c r="S5" s="35"/>
      <c r="T5" s="35"/>
      <c r="U5" s="39"/>
      <c r="V5" s="35"/>
      <c r="W5" s="35"/>
      <c r="X5" s="35"/>
      <c r="Y5" s="35"/>
      <c r="Z5" s="35"/>
      <c r="AA5" s="35"/>
    </row>
    <row r="6" spans="1:27" x14ac:dyDescent="0.2">
      <c r="A6" s="58" t="s">
        <v>19</v>
      </c>
      <c r="B6" s="58"/>
      <c r="C6" s="54" t="s">
        <v>54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38"/>
      <c r="S6" s="35"/>
      <c r="T6" s="35"/>
      <c r="U6" s="39"/>
      <c r="V6" s="35"/>
      <c r="W6" s="35"/>
      <c r="X6" s="35"/>
      <c r="Y6" s="35"/>
      <c r="Z6" s="35"/>
      <c r="AA6" s="35"/>
    </row>
    <row r="7" spans="1:27" ht="36.75" customHeight="1" x14ac:dyDescent="0.2">
      <c r="A7" s="59" t="s">
        <v>20</v>
      </c>
      <c r="B7" s="59"/>
      <c r="C7" s="123" t="s">
        <v>46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</row>
    <row r="8" spans="1:27" ht="15" customHeight="1" x14ac:dyDescent="0.2">
      <c r="A8" s="42"/>
      <c r="B8" s="42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5"/>
      <c r="U8" s="39"/>
      <c r="V8" s="35"/>
      <c r="W8" s="35"/>
      <c r="X8" s="35"/>
      <c r="Y8" s="35"/>
      <c r="Z8" s="35"/>
      <c r="AA8" s="35"/>
    </row>
    <row r="9" spans="1:27" ht="15" customHeight="1" x14ac:dyDescent="0.2">
      <c r="A9" s="111" t="s">
        <v>13</v>
      </c>
      <c r="B9" s="112" t="s">
        <v>102</v>
      </c>
      <c r="C9" s="112" t="s">
        <v>21</v>
      </c>
      <c r="D9" s="111" t="s">
        <v>0</v>
      </c>
      <c r="E9" s="113" t="s">
        <v>15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2" t="s">
        <v>10</v>
      </c>
      <c r="R9" s="112" t="s">
        <v>39</v>
      </c>
      <c r="S9" s="114" t="s">
        <v>11</v>
      </c>
      <c r="T9" s="114"/>
      <c r="U9" s="114"/>
      <c r="V9" s="114"/>
      <c r="W9" s="114"/>
      <c r="X9" s="114"/>
      <c r="Y9" s="114"/>
      <c r="Z9" s="114"/>
      <c r="AA9" s="114"/>
    </row>
    <row r="10" spans="1:27" ht="27.75" customHeight="1" x14ac:dyDescent="0.2">
      <c r="A10" s="111"/>
      <c r="B10" s="112"/>
      <c r="C10" s="112"/>
      <c r="D10" s="111"/>
      <c r="E10" s="115" t="s">
        <v>1</v>
      </c>
      <c r="F10" s="115" t="s">
        <v>2</v>
      </c>
      <c r="G10" s="115" t="s">
        <v>3</v>
      </c>
      <c r="H10" s="115" t="s">
        <v>4</v>
      </c>
      <c r="I10" s="115" t="s">
        <v>3</v>
      </c>
      <c r="J10" s="115" t="s">
        <v>5</v>
      </c>
      <c r="K10" s="115" t="s">
        <v>5</v>
      </c>
      <c r="L10" s="115" t="s">
        <v>4</v>
      </c>
      <c r="M10" s="115" t="s">
        <v>6</v>
      </c>
      <c r="N10" s="115" t="s">
        <v>7</v>
      </c>
      <c r="O10" s="115" t="s">
        <v>8</v>
      </c>
      <c r="P10" s="115" t="s">
        <v>9</v>
      </c>
      <c r="Q10" s="112"/>
      <c r="R10" s="112"/>
      <c r="S10" s="116" t="s">
        <v>32</v>
      </c>
      <c r="T10" s="117" t="s">
        <v>16</v>
      </c>
      <c r="U10" s="116" t="s">
        <v>22</v>
      </c>
      <c r="V10" s="116" t="s">
        <v>16</v>
      </c>
      <c r="W10" s="116" t="s">
        <v>22</v>
      </c>
      <c r="X10" s="116" t="s">
        <v>16</v>
      </c>
      <c r="Y10" s="116" t="s">
        <v>22</v>
      </c>
      <c r="Z10" s="116" t="s">
        <v>16</v>
      </c>
      <c r="AA10" s="117" t="s">
        <v>12</v>
      </c>
    </row>
    <row r="11" spans="1:27" ht="113.25" customHeight="1" x14ac:dyDescent="0.2">
      <c r="A11" s="81">
        <v>1</v>
      </c>
      <c r="B11" s="81" t="s">
        <v>80</v>
      </c>
      <c r="C11" s="81" t="s">
        <v>30</v>
      </c>
      <c r="D11" s="81" t="s">
        <v>103</v>
      </c>
      <c r="E11" s="118"/>
      <c r="F11" s="118"/>
      <c r="G11" s="118"/>
      <c r="H11" s="118"/>
      <c r="I11" s="118"/>
      <c r="J11" s="84"/>
      <c r="K11" s="84"/>
      <c r="L11" s="84"/>
      <c r="M11" s="84"/>
      <c r="N11" s="84" t="s">
        <v>27</v>
      </c>
      <c r="O11" s="84" t="s">
        <v>27</v>
      </c>
      <c r="P11" s="84"/>
      <c r="Q11" s="81" t="s">
        <v>56</v>
      </c>
      <c r="R11" s="81" t="s">
        <v>57</v>
      </c>
      <c r="S11" s="81" t="s">
        <v>56</v>
      </c>
      <c r="T11" s="119">
        <f>200*20</f>
        <v>4000</v>
      </c>
      <c r="U11" s="120" t="s">
        <v>55</v>
      </c>
      <c r="V11" s="119">
        <f>50*20</f>
        <v>1000</v>
      </c>
      <c r="W11" s="120" t="s">
        <v>24</v>
      </c>
      <c r="X11" s="121">
        <v>0</v>
      </c>
      <c r="Y11" s="122" t="s">
        <v>58</v>
      </c>
      <c r="Z11" s="121">
        <v>0</v>
      </c>
      <c r="AA11" s="121">
        <f>T11+V11+X11+Z11</f>
        <v>5000</v>
      </c>
    </row>
    <row r="12" spans="1:27" x14ac:dyDescent="0.2">
      <c r="A12" s="35"/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5"/>
      <c r="R12" s="38"/>
      <c r="S12" s="35"/>
      <c r="T12" s="35"/>
      <c r="U12" s="39"/>
      <c r="V12" s="35"/>
      <c r="W12" s="35"/>
      <c r="X12" s="35"/>
      <c r="Y12" s="35"/>
      <c r="Z12" s="35"/>
      <c r="AA12" s="43"/>
    </row>
  </sheetData>
  <mergeCells count="19">
    <mergeCell ref="C5:Q5"/>
    <mergeCell ref="B9:B10"/>
    <mergeCell ref="A6:B6"/>
    <mergeCell ref="A9:A10"/>
    <mergeCell ref="E9:P9"/>
    <mergeCell ref="Q9:Q10"/>
    <mergeCell ref="A7:B7"/>
    <mergeCell ref="A5:B5"/>
    <mergeCell ref="C7:AA7"/>
    <mergeCell ref="A1:X1"/>
    <mergeCell ref="A2:X2"/>
    <mergeCell ref="A3:X3"/>
    <mergeCell ref="A4:B4"/>
    <mergeCell ref="C4:Q4"/>
    <mergeCell ref="S9:AA9"/>
    <mergeCell ref="C9:C10"/>
    <mergeCell ref="D9:D10"/>
    <mergeCell ref="C6:Q6"/>
    <mergeCell ref="R9:R10"/>
  </mergeCells>
  <phoneticPr fontId="0" type="noConversion"/>
  <printOptions horizontalCentered="1"/>
  <pageMargins left="0.25" right="0.25" top="0.75" bottom="0.75" header="0.3" footer="0.3"/>
  <pageSetup paperSize="345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7"/>
  <sheetViews>
    <sheetView view="pageBreakPreview" zoomScale="60" zoomScaleNormal="70" workbookViewId="0">
      <selection activeCell="S18" sqref="S18"/>
    </sheetView>
  </sheetViews>
  <sheetFormatPr baseColWidth="10" defaultRowHeight="12.75" x14ac:dyDescent="0.2"/>
  <cols>
    <col min="1" max="1" width="4.28515625" customWidth="1"/>
    <col min="2" max="2" width="17.140625" customWidth="1"/>
    <col min="4" max="4" width="14" customWidth="1"/>
    <col min="5" max="5" width="2.28515625" bestFit="1" customWidth="1"/>
    <col min="6" max="6" width="2.140625" bestFit="1" customWidth="1"/>
    <col min="7" max="7" width="2.42578125" bestFit="1" customWidth="1"/>
    <col min="8" max="8" width="2.28515625" bestFit="1" customWidth="1"/>
    <col min="9" max="9" width="2.42578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  <col min="17" max="17" width="12.5703125" customWidth="1"/>
    <col min="18" max="18" width="10.42578125" customWidth="1"/>
    <col min="19" max="19" width="10.5703125" customWidth="1"/>
    <col min="20" max="20" width="7.42578125" customWidth="1"/>
    <col min="21" max="21" width="10.28515625" customWidth="1"/>
    <col min="22" max="22" width="8.140625" customWidth="1"/>
    <col min="23" max="23" width="6.85546875" customWidth="1"/>
    <col min="24" max="24" width="6.42578125" customWidth="1"/>
    <col min="25" max="25" width="9.5703125" customWidth="1"/>
    <col min="26" max="26" width="5.28515625" customWidth="1"/>
    <col min="27" max="27" width="9.42578125" customWidth="1"/>
  </cols>
  <sheetData>
    <row r="1" spans="1:27" ht="18.75" x14ac:dyDescent="0.2">
      <c r="A1" s="52" t="s">
        <v>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28"/>
      <c r="Z1" s="28"/>
      <c r="AA1" s="28"/>
    </row>
    <row r="2" spans="1:27" ht="15" x14ac:dyDescent="0.2">
      <c r="A2" s="53" t="s">
        <v>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28"/>
      <c r="Z2" s="28"/>
      <c r="AA2" s="28"/>
    </row>
    <row r="3" spans="1:27" ht="15.75" x14ac:dyDescent="0.2">
      <c r="A3" s="50" t="s">
        <v>86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28"/>
      <c r="Z3" s="28"/>
      <c r="AA3" s="28"/>
    </row>
    <row r="4" spans="1:27" ht="1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8"/>
      <c r="Z4" s="28"/>
      <c r="AA4" s="28"/>
    </row>
    <row r="5" spans="1:27" ht="15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29"/>
      <c r="S5" s="29"/>
      <c r="T5" s="29"/>
      <c r="U5" s="30"/>
      <c r="V5" s="29"/>
      <c r="W5" s="29"/>
      <c r="X5" s="29"/>
      <c r="Y5" s="28"/>
      <c r="Z5" s="28"/>
      <c r="AA5" s="28"/>
    </row>
    <row r="6" spans="1:27" x14ac:dyDescent="0.2">
      <c r="A6" s="31" t="s">
        <v>28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  <c r="T6" s="33"/>
      <c r="U6" s="34"/>
      <c r="V6" s="33"/>
      <c r="W6" s="33"/>
      <c r="X6" s="33"/>
      <c r="Y6" s="35"/>
      <c r="Z6" s="35"/>
      <c r="AA6" s="35"/>
    </row>
    <row r="7" spans="1:27" x14ac:dyDescent="0.2">
      <c r="A7" s="31" t="s">
        <v>59</v>
      </c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  <c r="T7" s="33"/>
      <c r="U7" s="34"/>
      <c r="V7" s="33"/>
      <c r="W7" s="33"/>
      <c r="X7" s="33"/>
      <c r="Y7" s="35"/>
      <c r="Z7" s="35"/>
      <c r="AA7" s="35"/>
    </row>
    <row r="8" spans="1:27" x14ac:dyDescent="0.2">
      <c r="A8" s="31" t="s">
        <v>60</v>
      </c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  <c r="T8" s="33"/>
      <c r="U8" s="34"/>
      <c r="V8" s="33"/>
      <c r="W8" s="33"/>
      <c r="X8" s="33"/>
      <c r="Y8" s="35"/>
      <c r="Z8" s="35"/>
      <c r="AA8" s="35"/>
    </row>
    <row r="9" spans="1:27" ht="16.149999999999999" customHeight="1" x14ac:dyDescent="0.2">
      <c r="A9" s="51" t="s">
        <v>67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35"/>
      <c r="Z9" s="35"/>
      <c r="AA9" s="35"/>
    </row>
    <row r="10" spans="1:27" x14ac:dyDescent="0.2">
      <c r="A10" s="33"/>
      <c r="B10" s="36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  <c r="R10" s="32"/>
      <c r="S10" s="33"/>
      <c r="T10" s="33"/>
      <c r="U10" s="34"/>
      <c r="V10" s="33"/>
      <c r="W10" s="33"/>
      <c r="X10" s="33"/>
      <c r="Y10" s="35"/>
      <c r="Z10" s="35"/>
      <c r="AA10" s="35"/>
    </row>
    <row r="11" spans="1:27" x14ac:dyDescent="0.2">
      <c r="A11" s="179" t="s">
        <v>13</v>
      </c>
      <c r="B11" s="180" t="s">
        <v>102</v>
      </c>
      <c r="C11" s="180" t="s">
        <v>21</v>
      </c>
      <c r="D11" s="179" t="s">
        <v>0</v>
      </c>
      <c r="E11" s="181" t="s">
        <v>15</v>
      </c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2" t="s">
        <v>10</v>
      </c>
      <c r="R11" s="183" t="s">
        <v>39</v>
      </c>
      <c r="S11" s="184" t="s">
        <v>11</v>
      </c>
      <c r="T11" s="184"/>
      <c r="U11" s="184"/>
      <c r="V11" s="184"/>
      <c r="W11" s="184"/>
      <c r="X11" s="184"/>
      <c r="Y11" s="184"/>
      <c r="Z11" s="184"/>
      <c r="AA11" s="184"/>
    </row>
    <row r="12" spans="1:27" x14ac:dyDescent="0.2">
      <c r="A12" s="179"/>
      <c r="B12" s="180"/>
      <c r="C12" s="180"/>
      <c r="D12" s="179"/>
      <c r="E12" s="185" t="s">
        <v>1</v>
      </c>
      <c r="F12" s="185" t="s">
        <v>2</v>
      </c>
      <c r="G12" s="185" t="s">
        <v>3</v>
      </c>
      <c r="H12" s="185" t="s">
        <v>4</v>
      </c>
      <c r="I12" s="185" t="s">
        <v>3</v>
      </c>
      <c r="J12" s="185" t="s">
        <v>5</v>
      </c>
      <c r="K12" s="185" t="s">
        <v>5</v>
      </c>
      <c r="L12" s="185" t="s">
        <v>4</v>
      </c>
      <c r="M12" s="185" t="s">
        <v>6</v>
      </c>
      <c r="N12" s="185" t="s">
        <v>7</v>
      </c>
      <c r="O12" s="185" t="s">
        <v>8</v>
      </c>
      <c r="P12" s="185" t="s">
        <v>9</v>
      </c>
      <c r="Q12" s="182"/>
      <c r="R12" s="183"/>
      <c r="S12" s="186" t="s">
        <v>32</v>
      </c>
      <c r="T12" s="187" t="s">
        <v>16</v>
      </c>
      <c r="U12" s="186" t="s">
        <v>22</v>
      </c>
      <c r="V12" s="186" t="s">
        <v>16</v>
      </c>
      <c r="W12" s="186" t="s">
        <v>22</v>
      </c>
      <c r="X12" s="186" t="s">
        <v>16</v>
      </c>
      <c r="Y12" s="186" t="s">
        <v>22</v>
      </c>
      <c r="Z12" s="186" t="s">
        <v>16</v>
      </c>
      <c r="AA12" s="187" t="s">
        <v>12</v>
      </c>
    </row>
    <row r="13" spans="1:27" ht="60.75" customHeight="1" x14ac:dyDescent="0.2">
      <c r="A13" s="188">
        <v>1</v>
      </c>
      <c r="B13" s="189" t="s">
        <v>68</v>
      </c>
      <c r="C13" s="189"/>
      <c r="D13" s="189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1"/>
      <c r="S13" s="192"/>
      <c r="T13" s="192"/>
      <c r="U13" s="192"/>
      <c r="V13" s="192"/>
      <c r="W13" s="192"/>
      <c r="X13" s="192"/>
      <c r="Y13" s="143"/>
      <c r="Z13" s="143"/>
      <c r="AA13" s="143"/>
    </row>
    <row r="14" spans="1:27" ht="145.5" customHeight="1" x14ac:dyDescent="0.2">
      <c r="A14" s="193" t="s">
        <v>26</v>
      </c>
      <c r="B14" s="118" t="s">
        <v>82</v>
      </c>
      <c r="C14" s="118" t="s">
        <v>23</v>
      </c>
      <c r="D14" s="192" t="s">
        <v>112</v>
      </c>
      <c r="E14" s="194"/>
      <c r="F14" s="194"/>
      <c r="G14" s="194"/>
      <c r="H14" s="194"/>
      <c r="I14" s="194" t="s">
        <v>27</v>
      </c>
      <c r="J14" s="194" t="s">
        <v>27</v>
      </c>
      <c r="K14" s="194" t="s">
        <v>27</v>
      </c>
      <c r="L14" s="194" t="s">
        <v>27</v>
      </c>
      <c r="M14" s="194" t="s">
        <v>27</v>
      </c>
      <c r="N14" s="194" t="s">
        <v>27</v>
      </c>
      <c r="O14" s="194" t="s">
        <v>27</v>
      </c>
      <c r="P14" s="194"/>
      <c r="Q14" s="194" t="s">
        <v>56</v>
      </c>
      <c r="R14" s="195" t="s">
        <v>81</v>
      </c>
      <c r="S14" s="118" t="s">
        <v>56</v>
      </c>
      <c r="T14" s="196">
        <f>7*1000</f>
        <v>7000</v>
      </c>
      <c r="U14" s="197" t="s">
        <v>37</v>
      </c>
      <c r="V14" s="196">
        <f>1000</f>
        <v>1000</v>
      </c>
      <c r="W14" s="197" t="s">
        <v>49</v>
      </c>
      <c r="X14" s="196">
        <v>0</v>
      </c>
      <c r="Y14" s="198" t="s">
        <v>53</v>
      </c>
      <c r="Z14" s="199">
        <v>0</v>
      </c>
      <c r="AA14" s="199">
        <f>T14+V14+X14+Z14</f>
        <v>8000</v>
      </c>
    </row>
    <row r="15" spans="1:27" ht="81" x14ac:dyDescent="0.2">
      <c r="A15" s="200" t="s">
        <v>45</v>
      </c>
      <c r="B15" s="118" t="s">
        <v>69</v>
      </c>
      <c r="C15" s="118" t="s">
        <v>23</v>
      </c>
      <c r="D15" s="201" t="s">
        <v>104</v>
      </c>
      <c r="E15" s="200" t="s">
        <v>27</v>
      </c>
      <c r="F15" s="200" t="s">
        <v>27</v>
      </c>
      <c r="G15" s="200" t="s">
        <v>27</v>
      </c>
      <c r="H15" s="200"/>
      <c r="I15" s="200"/>
      <c r="J15" s="200"/>
      <c r="K15" s="200"/>
      <c r="L15" s="200"/>
      <c r="M15" s="200"/>
      <c r="N15" s="200"/>
      <c r="O15" s="200"/>
      <c r="P15" s="200"/>
      <c r="Q15" s="118" t="s">
        <v>61</v>
      </c>
      <c r="R15" s="202" t="s">
        <v>70</v>
      </c>
      <c r="S15" s="118" t="s">
        <v>56</v>
      </c>
      <c r="T15" s="196">
        <f>125*4</f>
        <v>500</v>
      </c>
      <c r="U15" s="197" t="s">
        <v>37</v>
      </c>
      <c r="V15" s="203">
        <v>0</v>
      </c>
      <c r="W15" s="197" t="s">
        <v>24</v>
      </c>
      <c r="X15" s="199">
        <v>500</v>
      </c>
      <c r="Y15" s="198" t="s">
        <v>58</v>
      </c>
      <c r="Z15" s="199">
        <v>0</v>
      </c>
      <c r="AA15" s="199">
        <f>T15+V15+X15+Z15</f>
        <v>1000</v>
      </c>
    </row>
    <row r="16" spans="1:27" x14ac:dyDescent="0.2">
      <c r="A16" s="204"/>
      <c r="B16" s="205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4"/>
      <c r="R16" s="206"/>
      <c r="S16" s="204"/>
      <c r="T16" s="204"/>
      <c r="U16" s="204"/>
      <c r="V16" s="204"/>
      <c r="W16" s="204"/>
      <c r="X16" s="204"/>
      <c r="Y16" s="204"/>
      <c r="Z16" s="204"/>
      <c r="AA16" s="207">
        <f>SUM(AA14:AA15)</f>
        <v>9000</v>
      </c>
    </row>
    <row r="17" spans="1:27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</sheetData>
  <mergeCells count="15">
    <mergeCell ref="R11:R12"/>
    <mergeCell ref="S11:AA11"/>
    <mergeCell ref="B13:D13"/>
    <mergeCell ref="A11:A12"/>
    <mergeCell ref="B11:B12"/>
    <mergeCell ref="C11:C12"/>
    <mergeCell ref="D11:D12"/>
    <mergeCell ref="E11:P11"/>
    <mergeCell ref="Q11:Q12"/>
    <mergeCell ref="A9:X9"/>
    <mergeCell ref="A1:X1"/>
    <mergeCell ref="A2:X2"/>
    <mergeCell ref="A3:X3"/>
    <mergeCell ref="A5:B5"/>
    <mergeCell ref="C5:Q5"/>
  </mergeCells>
  <pageMargins left="0.7" right="0.7" top="0.75" bottom="0.75" header="0.3" footer="0.3"/>
  <pageSetup paperSize="345" scale="8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"/>
  <sheetViews>
    <sheetView tabSelected="1" view="pageBreakPreview" topLeftCell="C1" zoomScale="60" zoomScaleNormal="70" workbookViewId="0">
      <selection activeCell="G32" sqref="G32"/>
    </sheetView>
  </sheetViews>
  <sheetFormatPr baseColWidth="10" defaultRowHeight="12.75" x14ac:dyDescent="0.2"/>
  <cols>
    <col min="1" max="1" width="0.42578125" hidden="1" customWidth="1"/>
    <col min="2" max="2" width="0.85546875" hidden="1" customWidth="1"/>
    <col min="3" max="3" width="24.140625" bestFit="1" customWidth="1"/>
    <col min="4" max="4" width="18.28515625" customWidth="1"/>
    <col min="5" max="5" width="22.42578125" customWidth="1"/>
    <col min="6" max="6" width="16.42578125" customWidth="1"/>
    <col min="7" max="7" width="23.7109375" customWidth="1"/>
    <col min="8" max="8" width="16.42578125" customWidth="1"/>
  </cols>
  <sheetData>
    <row r="1" spans="1:14" x14ac:dyDescent="0.2">
      <c r="A1" s="64" t="s">
        <v>73</v>
      </c>
      <c r="B1" s="64"/>
      <c r="C1" s="64"/>
      <c r="D1" s="64"/>
      <c r="E1" s="64"/>
      <c r="F1" s="64"/>
      <c r="G1" s="64"/>
      <c r="H1" s="69"/>
      <c r="I1" s="69"/>
      <c r="J1" s="69"/>
      <c r="K1" s="69"/>
      <c r="L1" s="69"/>
      <c r="M1" s="69"/>
      <c r="N1" s="69"/>
    </row>
    <row r="3" spans="1:14" x14ac:dyDescent="0.2">
      <c r="A3" s="65" t="s">
        <v>86</v>
      </c>
      <c r="B3" s="65"/>
      <c r="C3" s="65"/>
      <c r="D3" s="65"/>
      <c r="E3" s="65"/>
      <c r="F3" s="65"/>
      <c r="G3" s="65"/>
      <c r="H3" s="65"/>
      <c r="I3" s="65"/>
      <c r="J3" s="75"/>
      <c r="K3" s="75"/>
      <c r="L3" s="75"/>
      <c r="M3" s="75"/>
      <c r="N3" s="75"/>
    </row>
    <row r="4" spans="1:14" x14ac:dyDescent="0.2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53.25" customHeight="1" x14ac:dyDescent="0.2">
      <c r="C5" s="70" t="s">
        <v>33</v>
      </c>
      <c r="D5" s="71" t="s">
        <v>38</v>
      </c>
      <c r="E5" s="72" t="s">
        <v>37</v>
      </c>
      <c r="F5" s="72" t="s">
        <v>24</v>
      </c>
      <c r="G5" s="73" t="s">
        <v>42</v>
      </c>
      <c r="H5" s="74" t="s">
        <v>12</v>
      </c>
      <c r="I5" s="67"/>
      <c r="J5" s="68"/>
      <c r="K5" s="23"/>
      <c r="L5" s="23"/>
      <c r="M5" s="19"/>
    </row>
    <row r="6" spans="1:14" x14ac:dyDescent="0.2">
      <c r="C6" s="70"/>
      <c r="D6" s="74" t="s">
        <v>34</v>
      </c>
      <c r="E6" s="74"/>
      <c r="F6" s="74"/>
      <c r="G6" s="74" t="s">
        <v>34</v>
      </c>
      <c r="H6" s="74" t="s">
        <v>34</v>
      </c>
      <c r="I6" s="67"/>
      <c r="J6" s="68"/>
      <c r="K6" s="19"/>
      <c r="L6" s="19"/>
      <c r="M6" s="19"/>
    </row>
    <row r="7" spans="1:14" x14ac:dyDescent="0.2">
      <c r="C7" s="18" t="s">
        <v>35</v>
      </c>
      <c r="D7" s="44">
        <f>'Proteccion y control'!T18</f>
        <v>5200</v>
      </c>
      <c r="E7" s="44">
        <f>'Proteccion y control'!V18</f>
        <v>40460</v>
      </c>
      <c r="F7" s="44">
        <f>'Proteccion y control'!X18</f>
        <v>700</v>
      </c>
      <c r="G7" s="44">
        <f>'Proteccion y control'!Z18</f>
        <v>0</v>
      </c>
      <c r="H7" s="44">
        <f>D7+E7+F7+G7</f>
        <v>46360</v>
      </c>
      <c r="I7" s="1"/>
      <c r="J7" s="20"/>
      <c r="K7" s="21"/>
      <c r="L7" s="21"/>
      <c r="M7" s="21"/>
    </row>
    <row r="8" spans="1:14" x14ac:dyDescent="0.2">
      <c r="C8" s="18" t="s">
        <v>25</v>
      </c>
      <c r="D8" s="44">
        <f>'Investigación y Monitoreo'!T13</f>
        <v>1250</v>
      </c>
      <c r="E8" s="44">
        <f>'Investigación y Monitoreo'!V13</f>
        <v>3000</v>
      </c>
      <c r="F8" s="44">
        <f>'Investigación y Monitoreo'!X13</f>
        <v>1000</v>
      </c>
      <c r="G8" s="44">
        <f>'Conservación de RRNN'!Z14</f>
        <v>0</v>
      </c>
      <c r="H8" s="44">
        <f>D8+E8+F8+G8</f>
        <v>5250</v>
      </c>
      <c r="I8" s="1"/>
      <c r="J8" s="20"/>
      <c r="K8" s="21"/>
      <c r="L8" s="20"/>
      <c r="M8" s="21"/>
    </row>
    <row r="9" spans="1:14" x14ac:dyDescent="0.2">
      <c r="C9" s="18" t="s">
        <v>83</v>
      </c>
      <c r="D9" s="44">
        <f>'Conservación de RRNN'!T13</f>
        <v>400</v>
      </c>
      <c r="E9" s="44">
        <f>'Conservación de RRNN'!V14</f>
        <v>0</v>
      </c>
      <c r="F9" s="44">
        <f>'Conservación de RRNN'!X14</f>
        <v>0</v>
      </c>
      <c r="G9" s="44">
        <v>0</v>
      </c>
      <c r="H9" s="44">
        <f>D9+E9+F9+G9</f>
        <v>400</v>
      </c>
      <c r="I9" s="1"/>
      <c r="J9" s="20"/>
      <c r="K9" s="21"/>
      <c r="L9" s="20"/>
      <c r="M9" s="21"/>
    </row>
    <row r="10" spans="1:14" x14ac:dyDescent="0.2">
      <c r="C10" s="18" t="s">
        <v>84</v>
      </c>
      <c r="D10" s="44">
        <f>'Ordenamiento territorial'!T11</f>
        <v>4000</v>
      </c>
      <c r="E10" s="44">
        <f>'Ordenamiento territorial'!V11</f>
        <v>1000</v>
      </c>
      <c r="F10" s="44">
        <f>'Ordenamiento territorial'!X11</f>
        <v>0</v>
      </c>
      <c r="G10" s="44">
        <f>'Ordenamiento territorial'!Z11</f>
        <v>0</v>
      </c>
      <c r="H10" s="44">
        <f>D10+E10+F10+G10</f>
        <v>5000</v>
      </c>
      <c r="I10" s="1"/>
      <c r="J10" s="20"/>
      <c r="K10" s="21"/>
      <c r="L10" s="20"/>
      <c r="M10" s="21"/>
    </row>
    <row r="11" spans="1:14" x14ac:dyDescent="0.2">
      <c r="C11" s="18" t="s">
        <v>85</v>
      </c>
      <c r="D11" s="44">
        <f>'Uso Público'!T15</f>
        <v>500</v>
      </c>
      <c r="E11" s="44">
        <f>'Uso Público'!V15</f>
        <v>0</v>
      </c>
      <c r="F11" s="44">
        <f>'Uso Público'!X15</f>
        <v>500</v>
      </c>
      <c r="G11" s="44">
        <f>'Uso Público'!Z15</f>
        <v>0</v>
      </c>
      <c r="H11" s="44">
        <f>D11+E11+F11+G11</f>
        <v>1000</v>
      </c>
      <c r="I11" s="1"/>
      <c r="J11" s="20"/>
      <c r="K11" s="21"/>
      <c r="L11" s="20"/>
      <c r="M11" s="21"/>
    </row>
    <row r="12" spans="1:14" ht="15" x14ac:dyDescent="0.25">
      <c r="C12" s="61" t="s">
        <v>41</v>
      </c>
      <c r="D12" s="62"/>
      <c r="E12" s="62"/>
      <c r="F12" s="62"/>
      <c r="G12" s="63"/>
      <c r="H12" s="45">
        <f>SUM(H7:H11)</f>
        <v>58010</v>
      </c>
      <c r="I12" s="1"/>
      <c r="J12" s="20"/>
      <c r="K12" s="20"/>
      <c r="L12" s="20"/>
      <c r="M12" s="20"/>
    </row>
    <row r="13" spans="1:14" x14ac:dyDescent="0.2">
      <c r="C13" s="1"/>
      <c r="D13" s="20"/>
      <c r="E13" s="20"/>
      <c r="F13" s="20"/>
      <c r="G13" s="20"/>
      <c r="H13" s="20"/>
      <c r="I13" s="1"/>
      <c r="J13" s="20"/>
      <c r="K13" s="20"/>
      <c r="L13" s="20"/>
      <c r="M13" s="20"/>
    </row>
    <row r="14" spans="1:14" x14ac:dyDescent="0.2">
      <c r="C14" s="60" t="s">
        <v>33</v>
      </c>
      <c r="D14" s="46" t="s">
        <v>12</v>
      </c>
      <c r="E14" s="21"/>
      <c r="F14" s="21"/>
      <c r="G14" s="21"/>
      <c r="H14" s="24"/>
      <c r="I14" s="1"/>
      <c r="J14" s="20"/>
      <c r="K14" s="21"/>
      <c r="L14" s="21"/>
      <c r="M14" s="22"/>
    </row>
    <row r="15" spans="1:14" x14ac:dyDescent="0.2">
      <c r="C15" s="60"/>
      <c r="D15" s="46" t="s">
        <v>34</v>
      </c>
      <c r="J15" s="1"/>
      <c r="K15" s="1"/>
      <c r="L15" s="1"/>
      <c r="M15" s="1"/>
    </row>
    <row r="16" spans="1:14" x14ac:dyDescent="0.2">
      <c r="C16" s="18" t="s">
        <v>35</v>
      </c>
      <c r="D16" s="47">
        <v>45375</v>
      </c>
    </row>
    <row r="17" spans="3:4" x14ac:dyDescent="0.2">
      <c r="C17" s="18" t="s">
        <v>25</v>
      </c>
      <c r="D17" s="47">
        <v>5250</v>
      </c>
    </row>
    <row r="18" spans="3:4" x14ac:dyDescent="0.2">
      <c r="C18" s="18" t="s">
        <v>83</v>
      </c>
      <c r="D18" s="47">
        <v>4761</v>
      </c>
    </row>
    <row r="19" spans="3:4" x14ac:dyDescent="0.2">
      <c r="C19" s="18" t="s">
        <v>84</v>
      </c>
      <c r="D19" s="47">
        <v>6000</v>
      </c>
    </row>
    <row r="20" spans="3:4" x14ac:dyDescent="0.2">
      <c r="C20" s="18" t="s">
        <v>85</v>
      </c>
      <c r="D20" s="47">
        <v>1000</v>
      </c>
    </row>
  </sheetData>
  <mergeCells count="8">
    <mergeCell ref="A1:G1"/>
    <mergeCell ref="A3:I3"/>
    <mergeCell ref="C14:C15"/>
    <mergeCell ref="C12:G12"/>
    <mergeCell ref="C4:N4"/>
    <mergeCell ref="C5:C6"/>
    <mergeCell ref="I5:I6"/>
    <mergeCell ref="J5:J6"/>
  </mergeCells>
  <pageMargins left="0.7" right="0.7" top="0.75" bottom="0.75" header="0.3" footer="0.3"/>
  <pageSetup paperSize="34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Proteccion y control</vt:lpstr>
      <vt:lpstr>Investigación y Monitoreo</vt:lpstr>
      <vt:lpstr>Conservación de RRNN</vt:lpstr>
      <vt:lpstr>Ordenamiento territorial</vt:lpstr>
      <vt:lpstr>Uso Público</vt:lpstr>
      <vt:lpstr>PRESUPUESTO IDEAL 2020</vt:lpstr>
      <vt:lpstr>'Conservación de RRNN'!Área_de_impresión</vt:lpstr>
      <vt:lpstr>'Investigación y Monitoreo'!Área_de_impresión</vt:lpstr>
      <vt:lpstr>'Ordenamiento territorial'!Área_de_impresión</vt:lpstr>
      <vt:lpstr>'Proteccion y control'!Área_de_impresión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MAYFER</cp:lastModifiedBy>
  <cp:lastPrinted>2019-05-28T21:40:47Z</cp:lastPrinted>
  <dcterms:created xsi:type="dcterms:W3CDTF">2001-01-15T17:49:33Z</dcterms:created>
  <dcterms:modified xsi:type="dcterms:W3CDTF">2019-05-28T21:41:28Z</dcterms:modified>
</cp:coreProperties>
</file>