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320" windowHeight="11760" tabRatio="804"/>
  </bookViews>
  <sheets>
    <sheet name="PORTADA " sheetId="19" r:id="rId1"/>
    <sheet name="Proteccion y control" sheetId="1" r:id="rId2"/>
    <sheet name="Investigación y Monitoreo" sheetId="2" r:id="rId3"/>
    <sheet name="Conservación de RRNN" sheetId="15" r:id="rId4"/>
    <sheet name="Ordenamiento territorial" sheetId="4" r:id="rId5"/>
    <sheet name="Uso Público" sheetId="18" r:id="rId6"/>
    <sheet name="PRESUPUESTO IDEAL 2020" sheetId="13" r:id="rId7"/>
  </sheets>
  <definedNames>
    <definedName name="_xlnm.Print_Area" localSheetId="2">'Investigación y Monitoreo'!$A$1:$X$12</definedName>
    <definedName name="_xlnm.Print_Area" localSheetId="4">'Ordenamiento territorial'!$A$1:$X$11</definedName>
  </definedNames>
  <calcPr calcId="144525"/>
</workbook>
</file>

<file path=xl/calcChain.xml><?xml version="1.0" encoding="utf-8"?>
<calcChain xmlns="http://schemas.openxmlformats.org/spreadsheetml/2006/main">
  <c r="H10" i="13" l="1"/>
  <c r="H9" i="13"/>
  <c r="X15" i="15"/>
  <c r="V15" i="15"/>
  <c r="T15" i="15"/>
  <c r="T14" i="1"/>
  <c r="X18" i="1"/>
  <c r="V18" i="1"/>
  <c r="T18" i="1"/>
  <c r="T15" i="18"/>
  <c r="V14" i="18"/>
  <c r="T14" i="18"/>
  <c r="AA14" i="15"/>
  <c r="V14" i="15"/>
  <c r="T14" i="15"/>
  <c r="T13" i="2"/>
  <c r="AA17" i="1"/>
  <c r="X17" i="1"/>
  <c r="T17" i="1"/>
  <c r="T16" i="1"/>
  <c r="V15" i="1"/>
  <c r="T15" i="1"/>
  <c r="Z16" i="1" l="1"/>
  <c r="AA16" i="1" s="1"/>
  <c r="AA15" i="18" l="1"/>
  <c r="Z14" i="18"/>
  <c r="AA14" i="18" s="1"/>
  <c r="Z13" i="15"/>
  <c r="AA14" i="1"/>
  <c r="Z13" i="1"/>
  <c r="Z15" i="1"/>
  <c r="AA15" i="1" s="1"/>
  <c r="Z11" i="4"/>
  <c r="AA11" i="4" s="1"/>
  <c r="AA12" i="4" s="1"/>
  <c r="AA13" i="2"/>
  <c r="AA13" i="1" l="1"/>
  <c r="AA18" i="1" s="1"/>
  <c r="Z18" i="1"/>
  <c r="AA13" i="15"/>
  <c r="AA15" i="15" s="1"/>
  <c r="Z15" i="15"/>
  <c r="AA14" i="2"/>
  <c r="H11" i="13"/>
  <c r="H8" i="13"/>
  <c r="AA16" i="18"/>
  <c r="H7" i="13"/>
  <c r="H12" i="13" l="1"/>
</calcChain>
</file>

<file path=xl/sharedStrings.xml><?xml version="1.0" encoding="utf-8"?>
<sst xmlns="http://schemas.openxmlformats.org/spreadsheetml/2006/main" count="354" uniqueCount="141">
  <si>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</si>
  <si>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</si>
  <si>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</si>
  <si>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</si>
  <si>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</si>
  <si>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</si>
  <si>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</si>
  <si>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</si>
  <si>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</si>
  <si>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</si>
  <si>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</si>
  <si>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</si>
  <si>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TOTAL</t>
  </si>
  <si>
    <t>No.</t>
  </si>
  <si>
    <t>CONSEJO NACIONAL DE AREA PROTEGIDAS -CONAP-</t>
  </si>
  <si>
    <t>Meses</t>
  </si>
  <si>
    <t>Monto</t>
  </si>
  <si>
    <t>1.1.1</t>
  </si>
  <si>
    <t>CONSEJO NACIONAL DE AREAS PROTEGIDAS -CONAP-</t>
  </si>
  <si>
    <t>1. Línea de acción: .</t>
  </si>
  <si>
    <t xml:space="preserve">2. Programa: </t>
  </si>
  <si>
    <t xml:space="preserve">4. Resultado esperado: </t>
  </si>
  <si>
    <t>Ubicación Geográfica</t>
  </si>
  <si>
    <t>Código</t>
  </si>
  <si>
    <t>Área Protegida</t>
  </si>
  <si>
    <t>CONAP</t>
  </si>
  <si>
    <t>Investigación y Monitoreo</t>
  </si>
  <si>
    <t>1.1.</t>
  </si>
  <si>
    <t>X</t>
  </si>
  <si>
    <t>1. Línea de acción: Conservación del área protegida y su biodiversidad.</t>
  </si>
  <si>
    <t>Conservación del Área Protegida y su Biodiversidad</t>
  </si>
  <si>
    <t xml:space="preserve">Área Protegida </t>
  </si>
  <si>
    <t>Area Protegida</t>
  </si>
  <si>
    <t>Ubicación Geográ-fica</t>
  </si>
  <si>
    <t>Responsa-ble</t>
  </si>
  <si>
    <t xml:space="preserve">Código </t>
  </si>
  <si>
    <t xml:space="preserve">PROGRAMA </t>
  </si>
  <si>
    <t>total (Q)</t>
  </si>
  <si>
    <t>Protección y Control</t>
  </si>
  <si>
    <t>Resultado Esperado 2,016</t>
  </si>
  <si>
    <t>Listado de participantes, fotografias, informe</t>
  </si>
  <si>
    <t>COMUNIDAD</t>
  </si>
  <si>
    <t>MUNICIPALIDAD</t>
  </si>
  <si>
    <t>Verificadores</t>
  </si>
  <si>
    <t>Técnico Forestal Municipal</t>
  </si>
  <si>
    <t>GRAN TOTAL</t>
  </si>
  <si>
    <t>OTRAS INSTITUCIONES</t>
  </si>
  <si>
    <t>Comunidad</t>
  </si>
  <si>
    <t>2. Programa: Investigacion y Monitoreo</t>
  </si>
  <si>
    <t>1.2.</t>
  </si>
  <si>
    <t>Crear las normas necesarias para el manejo de los recursos naturales con énfasis en su capacidad de uso a efecto de mantener la representatividad de flora y fauna silvestre del lugar.</t>
  </si>
  <si>
    <t>Resultado Esperado 2,018</t>
  </si>
  <si>
    <t xml:space="preserve">Resultado 1. Elaboración del plan de control, combate y liquidación de incendios forestales. </t>
  </si>
  <si>
    <t>Plan de prevención y control de incendios forestales</t>
  </si>
  <si>
    <t>Otras Instituciones</t>
  </si>
  <si>
    <t xml:space="preserve"> CONAP</t>
  </si>
  <si>
    <t>1. Línea de acción: Conservación de la biodiversidad del área protegida.</t>
  </si>
  <si>
    <t>2. Programa: Conservación de Recursos Naturales</t>
  </si>
  <si>
    <t>3. Sub programa: Vida Silvestre</t>
  </si>
  <si>
    <t>4. Resultado esperado: Disminuir la caza y mejorar las condiciones del habitat para fauna silvestre</t>
  </si>
  <si>
    <t>Otras insticuciones</t>
  </si>
  <si>
    <t>Otras instuciones</t>
  </si>
  <si>
    <t>ACODIHUE</t>
  </si>
  <si>
    <t>Ordenamiento territorial y conflictividad agraria</t>
  </si>
  <si>
    <t>comunidad</t>
  </si>
  <si>
    <t>Municipalidad</t>
  </si>
  <si>
    <t>bases establecidas, fotografías.</t>
  </si>
  <si>
    <t>Otras instituciones</t>
  </si>
  <si>
    <t>2. Programa: Uso Publico</t>
  </si>
  <si>
    <t>3. Sub programa: Educación ambiental y cultural</t>
  </si>
  <si>
    <t>Técnico forestal municipal, CONAP</t>
  </si>
  <si>
    <t xml:space="preserve">Involucrar a las comunidades aledañas  para el control, combate y liquidación de incendios forestales </t>
  </si>
  <si>
    <t>Comunidades aledañas al área protegida</t>
  </si>
  <si>
    <t>Cocodes y Alcaldes Auxiliares</t>
  </si>
  <si>
    <t>Disminuir la tala ilicita y la Caza en el Área Protegida y comunidades Aledañas</t>
  </si>
  <si>
    <t>Área Protegida y comunidades</t>
  </si>
  <si>
    <t>PARQUE REGIONAL MUNICIPAL "Twi A´lj Witz"  San Juan Atitan.</t>
  </si>
  <si>
    <t>Resultado 1. Conocer y identificar el listado de las especies en peligro de extinción en el Parque Regional Municipal " Twi A´lj Witz".</t>
  </si>
  <si>
    <t>Lograr realizar acciones para la conservacion de las especies nativas dentro del área.</t>
  </si>
  <si>
    <t>PARQUE REGIONAL MUNICIPAL "Twi A´lj Witz" San Juan Atitan.</t>
  </si>
  <si>
    <t>PARQUE REGIONAL MUNICIPAL "Twi A´lj Witz"  San Juan Atitán.</t>
  </si>
  <si>
    <t>PLAN OPERATIVO ANUAL  2019</t>
  </si>
  <si>
    <t>4. Resultado esperado: Concientización a la población sobre la importancia de conservación y protección de la diversidad biologica y las áreas protegidas.</t>
  </si>
  <si>
    <t>Resultado 1. Lograr la concientización a la población sobre la importancia de proteccion de las áreas protegidas y su biodiversidad.</t>
  </si>
  <si>
    <t xml:space="preserve">Realizar acciones de conservacion del Parque Regional Municipal </t>
  </si>
  <si>
    <t>Informe de divulgacion a escuelas, institutos, asambleas comunitarias.</t>
  </si>
  <si>
    <t>Divulgacion de la importancia del Medio Ambiente.</t>
  </si>
  <si>
    <t>Oficina de Recursos Naturales/ CONAP</t>
  </si>
  <si>
    <t>Listado de participantes</t>
  </si>
  <si>
    <t>PLAN OPERATIVO ANUAL 2020</t>
  </si>
  <si>
    <t>PARQUE REGIONAL MUNICIPAL TWI A´LJ WITZ</t>
  </si>
  <si>
    <t>PRESUPUESTO IDEAL PARA EL AÑO 2020</t>
  </si>
  <si>
    <t>1. Línea de acción: Conservación del área protegida</t>
  </si>
  <si>
    <t>2. Programa: Protección y control</t>
  </si>
  <si>
    <t>4. Resultado esperado: Lograr la Protección y conservación de  la biodiversidad existente dentro del área protegida Parque Regional Municipal Twi A´lj Witz</t>
  </si>
  <si>
    <t>Resultado Esperado 2,020</t>
  </si>
  <si>
    <t>Actualización del  plan municipal de prevención y control de incendios forestales para la temporada 2020.</t>
  </si>
  <si>
    <t xml:space="preserve">Patrullajes de control y vigilancia para prevenir talas ilegales, caza de animales silvestres, invasión, incendios forestaes y otras  </t>
  </si>
  <si>
    <t xml:space="preserve">guardabosques, comunidades aledañas, municipalidad y CONAP </t>
  </si>
  <si>
    <t>Fotografías, informe</t>
  </si>
  <si>
    <t>x</t>
  </si>
  <si>
    <t>Un evento de sensibilización a estudiantes de una Escuela del Municipio, como conmemoración de un día alusivo al medio ambiente</t>
  </si>
  <si>
    <t>Mantenimiento de ronda intermedia dentro del Área Protegida</t>
  </si>
  <si>
    <t>3. Resultado esperado:    Realizar  estudios apropiados de investigación que orienten su administración, manejo y conservacion.</t>
  </si>
  <si>
    <t>Seguimiento a rodales semilleros identificados en el Área Protegida</t>
  </si>
  <si>
    <t xml:space="preserve">Solicitud de inscripción </t>
  </si>
  <si>
    <t>Elaborar un mapa de ubicación de los nacimientos de agua dentro del área protegida</t>
  </si>
  <si>
    <t>Contar con una herramienta para poder planificar acciones relacionadas a la protección de las fuentes de agua</t>
  </si>
  <si>
    <t>Municipalidad, Oficina Municipal de Recursos Naturales</t>
  </si>
  <si>
    <t>Mapa elaborado e impreso</t>
  </si>
  <si>
    <t>Contribuir a la recuperación de las áreas desprovistas de vegetación en el Área Protegida</t>
  </si>
  <si>
    <t>Realizar una reforestación en espacios sin cobertura forestal dentro del Área Protegidas, con especies nativas</t>
  </si>
  <si>
    <t>Fotografías, informe de la actividad</t>
  </si>
  <si>
    <t>Seguimiento a la colocacion de mojones de cemento en los vértices del área protegida</t>
  </si>
  <si>
    <t>Se tiene delimitado el área para tener mejor certeza de los límites</t>
  </si>
  <si>
    <t>Establecer 10  rótulos en el área protegida, identificando el sendero, sitios sagrados, nacimientos de agua y otros</t>
  </si>
  <si>
    <t>Fotografías, rótulos establecidos</t>
  </si>
  <si>
    <t>Se mantiene la identicicación del área protegida</t>
  </si>
  <si>
    <t>Conservación de RRNN</t>
  </si>
  <si>
    <t>Ordenamiento Territorial</t>
  </si>
  <si>
    <t>Uso Público</t>
  </si>
  <si>
    <t>Capacitar a los 58 guardabosques sobre el tema de control y liquidación de incendios forestales</t>
  </si>
  <si>
    <t>Otras Instituciones (ACODIHUE)</t>
  </si>
  <si>
    <t>Actualización del plan de divulgación y concientización dirigido a la poblacion para la conservacion del áre (Plan de educación ambiental)</t>
  </si>
  <si>
    <t>Un plan elaborado y ejecutado para la prenvencion y control de incendios forestales a traves de reuniones con los 58 guardabosques.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</si>
  <si>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</si>
  <si>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</si>
  <si>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</si>
  <si>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</si>
  <si>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</si>
  <si>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</si>
  <si>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</si>
  <si>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</si>
  <si>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</si>
  <si>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</si>
  <si>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</si>
  <si>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</si>
  <si>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PARQUE REGIONAL MUNICIPAL "Twi A´lj Witz" San Juan Atitán </t>
  </si>
  <si>
    <r>
      <t xml:space="preserve">3. Sub programas: </t>
    </r>
    <r>
      <rPr>
        <sz val="10"/>
        <color indexed="56"/>
        <rFont val="Arial"/>
        <family val="2"/>
      </rPr>
      <t>Prevención, Control y Vigilancia</t>
    </r>
  </si>
  <si>
    <t>PARQUE REGIONAL MUNICIPAL "TWI A´LJ WITZ"</t>
  </si>
  <si>
    <t>CONSEJO NACIONAL DE ÁREAS PROTEGIDAS -CONAP-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</si>
</sst>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[$Q-100A]#,##0.00"/>
  </numFmts>
  <fonts count="2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8"/>
      <color theme="3" tint="-0.499984740745262"/>
      <name val="Arial"/>
      <family val="2"/>
    </font>
    <font>
      <i/>
      <sz val="12"/>
      <name val="Arial"/>
      <family val="2"/>
    </font>
    <font>
      <i/>
      <sz val="12"/>
      <color theme="3" tint="-0.499984740745262"/>
      <name val="Arial"/>
      <family val="2"/>
    </font>
    <font>
      <sz val="12"/>
      <color theme="3" tint="-0.499984740745262"/>
      <name val="Times New Roman"/>
      <family val="1"/>
    </font>
    <font>
      <sz val="12"/>
      <color theme="3" tint="-0.499984740745262"/>
      <name val="Arial"/>
      <family val="2"/>
    </font>
    <font>
      <sz val="10"/>
      <color indexed="56"/>
      <name val="Arial"/>
      <family val="2"/>
    </font>
    <font>
      <sz val="12"/>
      <name val="Arial"/>
      <family val="2"/>
    </font>
    <font>
      <sz val="14"/>
      <color theme="3" tint="-0.499984740745262"/>
      <name val="Arial"/>
      <family val="2"/>
    </font>
    <font>
      <sz val="10"/>
      <color theme="3" tint="-0.499984740745262"/>
      <name val="Times New Roman"/>
      <family val="1"/>
    </font>
    <font>
      <sz val="14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4"/>
      <color theme="3" tint="0.399975585192419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54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justify"/>
    </xf>
    <xf numFmtId="0" fontId="6" fillId="0" borderId="0" xfId="0" applyFont="1" applyAlignment="1">
      <alignment vertical="justify"/>
    </xf>
    <xf numFmtId="0" fontId="6" fillId="0" borderId="0" xfId="0" applyFont="1"/>
    <xf numFmtId="0" fontId="7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5" fontId="10" fillId="0" borderId="0" xfId="0" applyNumberFormat="1" applyFont="1" applyBorder="1"/>
    <xf numFmtId="0" fontId="10" fillId="0" borderId="0" xfId="0" applyFont="1" applyBorder="1" applyAlignment="1">
      <alignment vertical="justify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1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165" fontId="3" fillId="0" borderId="0" xfId="0" applyNumberFormat="1" applyFont="1"/>
    <xf numFmtId="0" fontId="14" fillId="0" borderId="1" xfId="0" applyFont="1" applyBorder="1"/>
    <xf numFmtId="0" fontId="16" fillId="0" borderId="0" xfId="0" applyFont="1" applyBorder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horizontal="left" vertical="justify"/>
    </xf>
    <xf numFmtId="0" fontId="14" fillId="0" borderId="0" xfId="0" applyFont="1" applyAlignment="1">
      <alignment vertical="justify"/>
    </xf>
    <xf numFmtId="0" fontId="15" fillId="0" borderId="0" xfId="0" applyFont="1"/>
    <xf numFmtId="165" fontId="17" fillId="6" borderId="1" xfId="0" applyNumberFormat="1" applyFont="1" applyFill="1" applyBorder="1"/>
    <xf numFmtId="0" fontId="18" fillId="0" borderId="0" xfId="0" applyFont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9" fontId="10" fillId="3" borderId="1" xfId="0" applyNumberFormat="1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justify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justify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vertical="justify"/>
    </xf>
    <xf numFmtId="49" fontId="10" fillId="2" borderId="6" xfId="0" applyNumberFormat="1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top"/>
    </xf>
    <xf numFmtId="49" fontId="5" fillId="0" borderId="7" xfId="0" applyNumberFormat="1" applyFont="1" applyFill="1" applyBorder="1" applyAlignment="1">
      <alignment horizontal="left" vertical="top" wrapText="1"/>
    </xf>
    <xf numFmtId="49" fontId="5" fillId="0" borderId="8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5" fillId="0" borderId="0" xfId="0" applyFont="1" applyAlignment="1">
      <alignment vertical="justify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justify"/>
    </xf>
    <xf numFmtId="49" fontId="5" fillId="2" borderId="1" xfId="0" applyNumberFormat="1" applyFont="1" applyFill="1" applyBorder="1" applyAlignment="1">
      <alignment vertical="top" wrapText="1"/>
    </xf>
    <xf numFmtId="0" fontId="27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165" fontId="5" fillId="7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165" fontId="5" fillId="0" borderId="1" xfId="0" applyNumberFormat="1" applyFont="1" applyBorder="1"/>
    <xf numFmtId="165" fontId="22" fillId="7" borderId="0" xfId="0" applyNumberFormat="1" applyFont="1" applyFill="1"/>
    <xf numFmtId="0" fontId="10" fillId="3" borderId="7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5" fontId="22" fillId="6" borderId="1" xfId="0" applyNumberFormat="1" applyFont="1" applyFill="1" applyBorder="1"/>
    <xf numFmtId="165" fontId="5" fillId="0" borderId="1" xfId="1" applyNumberFormat="1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vertical="top" wrapText="1"/>
    </xf>
    <xf numFmtId="0" fontId="24" fillId="2" borderId="2" xfId="0" applyFont="1" applyFill="1" applyBorder="1" applyAlignment="1">
      <alignment horizontal="center" vertical="top" wrapText="1"/>
    </xf>
    <xf numFmtId="0" fontId="24" fillId="2" borderId="2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left" vertical="justify"/>
    </xf>
    <xf numFmtId="0" fontId="14" fillId="0" borderId="1" xfId="0" applyFont="1" applyBorder="1" applyAlignment="1">
      <alignment vertical="justify"/>
    </xf>
    <xf numFmtId="0" fontId="15" fillId="0" borderId="1" xfId="0" applyFont="1" applyBorder="1"/>
    <xf numFmtId="0" fontId="5" fillId="3" borderId="1" xfId="0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5" fillId="3" borderId="7" xfId="0" applyFont="1" applyFill="1" applyBorder="1" applyAlignment="1">
      <alignment horizontal="left" vertical="top" wrapText="1"/>
    </xf>
    <xf numFmtId="49" fontId="11" fillId="2" borderId="9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 vertical="top"/>
    </xf>
    <xf numFmtId="49" fontId="24" fillId="2" borderId="6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top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justify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5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49" fontId="24" fillId="2" borderId="7" xfId="0" applyNumberFormat="1" applyFont="1" applyFill="1" applyBorder="1" applyAlignment="1">
      <alignment horizontal="center" vertical="top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6" fillId="0" borderId="0" xfId="0" applyFont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PRESUPUESTO POR PROGRAMA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'PRESUPUESTO IDEAL 2020'!$D$14:$D$15</c:f>
              <c:strCache>
                <c:ptCount val="1"/>
                <c:pt idx="0">
                  <c:v>TOTAL total (Q)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'PRESUPUESTO IDEAL 2020'!$C$16:$C$20</c:f>
              <c:strCache>
                <c:ptCount val="5"/>
                <c:pt idx="0">
                  <c:v>Protección y Control</c:v>
                </c:pt>
                <c:pt idx="1">
                  <c:v>Investigación y Monitoreo</c:v>
                </c:pt>
                <c:pt idx="2">
                  <c:v>Conservación de RRNN</c:v>
                </c:pt>
                <c:pt idx="3">
                  <c:v>Ordenamiento Territorial</c:v>
                </c:pt>
                <c:pt idx="4">
                  <c:v>Uso Público</c:v>
                </c:pt>
              </c:strCache>
            </c:strRef>
          </c:cat>
          <c:val>
            <c:numRef>
              <c:f>'PRESUPUESTO IDEAL 2020'!$D$16:$D$20</c:f>
              <c:numCache>
                <c:formatCode>_-"Q"* #,##0.00_-;\-"Q"* #,##0.00_-;_-"Q"* "-"??_-;_-@_-</c:formatCode>
                <c:ptCount val="5"/>
                <c:pt idx="0">
                  <c:v>163425</c:v>
                </c:pt>
                <c:pt idx="1">
                  <c:v>5250</c:v>
                </c:pt>
                <c:pt idx="2">
                  <c:v>4761</c:v>
                </c:pt>
                <c:pt idx="3">
                  <c:v>6000</c:v>
                </c:pt>
                <c:pt idx="4">
                  <c:v>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68-4667-9A1A-143BEFAB7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0</xdr:rowOff>
    </xdr:from>
    <xdr:to>
      <xdr:col>6</xdr:col>
      <xdr:colOff>739588</xdr:colOff>
      <xdr:row>36</xdr:row>
      <xdr:rowOff>139700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29235"/>
          <a:ext cx="5571004" cy="5159936"/>
        </a:xfrm>
        <a:prstGeom prst="rect">
          <a:avLst/>
        </a:prstGeom>
      </xdr:spPr>
    </xdr:pic>
    <xdr:clientData/>
  </xdr:twoCellAnchor>
  <xdr:twoCellAnchor editAs="oneCell">
    <xdr:from>
      <xdr:col>6</xdr:col>
      <xdr:colOff>739588</xdr:colOff>
      <xdr:row>4</xdr:row>
      <xdr:rowOff>9524</xdr:rowOff>
    </xdr:from>
    <xdr:to>
      <xdr:col>14</xdr:col>
      <xdr:colOff>4483</xdr:colOff>
      <xdr:row>36</xdr:row>
      <xdr:rowOff>152399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55"/>
        <a:stretch/>
      </xdr:blipFill>
      <xdr:spPr>
        <a:xfrm>
          <a:off x="5580529" y="838759"/>
          <a:ext cx="5719483" cy="51631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152401</xdr:colOff>
      <xdr:row>13</xdr:row>
      <xdr:rowOff>23812</xdr:rowOff>
    </xdr:from>
    <xdr:to>
      <xdr:col>8</xdr:col>
      <xdr:colOff>190500</xdr:colOff>
      <xdr:row>30</xdr:row>
      <xdr:rowOff>14287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D1BD8807-BB06-48E5-A0D0-54B171CB2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view="pageLayout" zoomScale="85" zoomScaleNormal="100" zoomScalePageLayoutView="85" workbookViewId="0">
      <selection activeCell="A2" sqref="A2:N3"/>
    </sheetView>
  </sheetViews>
  <sheetFormatPr baseColWidth="10" defaultRowHeight="12.75" x14ac:dyDescent="0.2"/>
  <cols>
    <col min="6" max="6" width="11.42578125" customWidth="1"/>
    <col min="8" max="8" width="11.42578125" customWidth="1"/>
  </cols>
  <sheetData>
    <row r="1" spans="1:14" ht="18" x14ac:dyDescent="0.25">
      <c r="A1" s="152" t="s">
        <v>140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ht="18" x14ac:dyDescent="0.25">
      <c r="A2" s="152" t="s">
        <v>89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4" ht="18" x14ac:dyDescent="0.25">
      <c r="A3" s="152" t="s">
        <v>139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</sheetData>
  <mergeCells count="3">
    <mergeCell ref="A1:N1"/>
    <mergeCell ref="A2:N2"/>
    <mergeCell ref="A3:N3"/>
  </mergeCells>
  <pageMargins left="0.75980392156862742" right="0.58823529411764708" top="0.75" bottom="0.63541666666666663" header="0.3" footer="0.3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view="pageLayout" zoomScale="85" zoomScaleNormal="100" zoomScalePageLayoutView="85" workbookViewId="0">
      <selection activeCell="W13" sqref="W13"/>
    </sheetView>
  </sheetViews>
  <sheetFormatPr baseColWidth="10" defaultColWidth="11.42578125" defaultRowHeight="12.75" x14ac:dyDescent="0.2"/>
  <cols>
    <col min="1" max="1" width="5.28515625" style="9" customWidth="1"/>
    <col min="2" max="2" width="17.140625" style="9" customWidth="1"/>
    <col min="3" max="3" width="12.5703125" style="9" customWidth="1"/>
    <col min="4" max="4" width="18.28515625" style="9" customWidth="1"/>
    <col min="5" max="16" width="2" style="9" customWidth="1"/>
    <col min="17" max="17" width="15.28515625" style="9" customWidth="1"/>
    <col min="18" max="18" width="13" style="9" customWidth="1"/>
    <col min="19" max="19" width="13.5703125" style="9" customWidth="1"/>
    <col min="20" max="20" width="10.5703125" style="9" customWidth="1"/>
    <col min="21" max="21" width="12" style="10" customWidth="1"/>
    <col min="22" max="22" width="12.5703125" style="9" customWidth="1"/>
    <col min="23" max="23" width="11.140625" style="9" customWidth="1"/>
    <col min="24" max="24" width="10.42578125" style="9" customWidth="1"/>
    <col min="25" max="25" width="13.85546875" style="9" customWidth="1"/>
    <col min="26" max="26" width="10.42578125" style="9" customWidth="1"/>
    <col min="27" max="27" width="15.5703125" style="9" customWidth="1"/>
    <col min="28" max="16384" width="11.42578125" style="9"/>
  </cols>
  <sheetData>
    <row r="1" spans="1:29" s="11" customFormat="1" ht="15.75" x14ac:dyDescent="0.25">
      <c r="A1" s="112" t="s">
        <v>14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</row>
    <row r="2" spans="1:29" s="11" customFormat="1" ht="15.75" x14ac:dyDescent="0.25">
      <c r="A2" s="112" t="s">
        <v>89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</row>
    <row r="3" spans="1:29" s="11" customFormat="1" ht="15.75" customHeight="1" x14ac:dyDescent="0.25">
      <c r="A3" s="112" t="s">
        <v>137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1:29" s="11" customFormat="1" ht="6.7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0"/>
      <c r="V4" s="36"/>
      <c r="W4" s="36"/>
      <c r="X4" s="36"/>
      <c r="Y4" s="36"/>
      <c r="Z4" s="36"/>
      <c r="AA4" s="36"/>
    </row>
    <row r="5" spans="1:29" x14ac:dyDescent="0.2">
      <c r="A5" s="9" t="s">
        <v>92</v>
      </c>
      <c r="U5" s="9"/>
    </row>
    <row r="6" spans="1:29" x14ac:dyDescent="0.2">
      <c r="A6" s="9" t="s">
        <v>93</v>
      </c>
      <c r="U6" s="9"/>
    </row>
    <row r="7" spans="1:29" x14ac:dyDescent="0.2">
      <c r="A7" s="9" t="s">
        <v>138</v>
      </c>
      <c r="U7" s="9"/>
    </row>
    <row r="8" spans="1:29" x14ac:dyDescent="0.2">
      <c r="A8" s="9" t="s">
        <v>94</v>
      </c>
      <c r="U8" s="9"/>
    </row>
    <row r="9" spans="1:29" ht="7.5" customHeight="1" x14ac:dyDescent="0.2">
      <c r="U9" s="9"/>
    </row>
    <row r="10" spans="1:29" s="12" customFormat="1" ht="18" customHeight="1" x14ac:dyDescent="0.2">
      <c r="A10" s="114" t="s">
        <v>13</v>
      </c>
      <c r="B10" s="110" t="s">
        <v>95</v>
      </c>
      <c r="C10" s="110" t="s">
        <v>22</v>
      </c>
      <c r="D10" s="113" t="s">
        <v>0</v>
      </c>
      <c r="E10" s="111" t="s">
        <v>15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0" t="s">
        <v>10</v>
      </c>
      <c r="R10" s="110" t="s">
        <v>43</v>
      </c>
      <c r="S10" s="113" t="s">
        <v>11</v>
      </c>
      <c r="T10" s="113"/>
      <c r="U10" s="113"/>
      <c r="V10" s="113"/>
      <c r="W10" s="113"/>
      <c r="X10" s="113"/>
      <c r="Y10" s="113"/>
      <c r="Z10" s="113"/>
      <c r="AA10" s="113"/>
    </row>
    <row r="11" spans="1:29" ht="60.75" customHeight="1" x14ac:dyDescent="0.2">
      <c r="A11" s="114"/>
      <c r="B11" s="110"/>
      <c r="C11" s="110"/>
      <c r="D11" s="113"/>
      <c r="E11" s="41" t="s">
        <v>125</v>
      </c>
      <c r="F11" s="41" t="s">
        <v>126</v>
      </c>
      <c r="G11" s="41" t="s">
        <v>127</v>
      </c>
      <c r="H11" s="41" t="s">
        <v>128</v>
      </c>
      <c r="I11" s="41" t="s">
        <v>129</v>
      </c>
      <c r="J11" s="41" t="s">
        <v>130</v>
      </c>
      <c r="K11" s="41" t="s">
        <v>131</v>
      </c>
      <c r="L11" s="41" t="s">
        <v>132</v>
      </c>
      <c r="M11" s="41" t="s">
        <v>133</v>
      </c>
      <c r="N11" s="41" t="s">
        <v>134</v>
      </c>
      <c r="O11" s="41" t="s">
        <v>135</v>
      </c>
      <c r="P11" s="41" t="s">
        <v>136</v>
      </c>
      <c r="Q11" s="110"/>
      <c r="R11" s="110"/>
      <c r="S11" s="42" t="s">
        <v>35</v>
      </c>
      <c r="T11" s="43" t="s">
        <v>16</v>
      </c>
      <c r="U11" s="42" t="s">
        <v>23</v>
      </c>
      <c r="V11" s="42" t="s">
        <v>16</v>
      </c>
      <c r="W11" s="42" t="s">
        <v>23</v>
      </c>
      <c r="X11" s="42" t="s">
        <v>16</v>
      </c>
      <c r="Y11" s="42" t="s">
        <v>23</v>
      </c>
      <c r="Z11" s="42" t="s">
        <v>16</v>
      </c>
      <c r="AA11" s="43" t="s">
        <v>12</v>
      </c>
      <c r="AC11" s="13"/>
    </row>
    <row r="12" spans="1:29" ht="27.75" customHeight="1" x14ac:dyDescent="0.2">
      <c r="A12" s="44">
        <v>1</v>
      </c>
      <c r="B12" s="109" t="s">
        <v>52</v>
      </c>
      <c r="C12" s="109"/>
      <c r="D12" s="109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  <c r="R12" s="47"/>
      <c r="S12" s="102"/>
      <c r="T12" s="102"/>
      <c r="U12" s="102"/>
      <c r="V12" s="102"/>
      <c r="W12" s="102"/>
      <c r="X12" s="102"/>
      <c r="Y12" s="102"/>
      <c r="Z12" s="102"/>
      <c r="AA12" s="102"/>
    </row>
    <row r="13" spans="1:29" ht="133.9" customHeight="1" x14ac:dyDescent="0.2">
      <c r="A13" s="48" t="s">
        <v>27</v>
      </c>
      <c r="B13" s="49" t="s">
        <v>124</v>
      </c>
      <c r="C13" s="49" t="s">
        <v>24</v>
      </c>
      <c r="D13" s="50" t="s">
        <v>96</v>
      </c>
      <c r="E13" s="49" t="s">
        <v>28</v>
      </c>
      <c r="F13" s="49" t="s">
        <v>28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 t="s">
        <v>44</v>
      </c>
      <c r="R13" s="49" t="s">
        <v>53</v>
      </c>
      <c r="S13" s="55" t="s">
        <v>65</v>
      </c>
      <c r="T13" s="59">
        <v>125</v>
      </c>
      <c r="U13" s="76" t="s">
        <v>47</v>
      </c>
      <c r="V13" s="51">
        <v>0</v>
      </c>
      <c r="W13" s="76" t="s">
        <v>25</v>
      </c>
      <c r="X13" s="51">
        <v>500</v>
      </c>
      <c r="Y13" s="76" t="s">
        <v>54</v>
      </c>
      <c r="Z13" s="51" t="e">
        <f>#REF!</f>
        <v>#REF!</v>
      </c>
      <c r="AA13" s="78" t="e">
        <f>T13+V13+X13+Z13</f>
        <v>#REF!</v>
      </c>
    </row>
    <row r="14" spans="1:29" ht="111.6" customHeight="1" x14ac:dyDescent="0.2">
      <c r="A14" s="52">
        <v>1.3</v>
      </c>
      <c r="B14" s="49" t="s">
        <v>71</v>
      </c>
      <c r="C14" s="50" t="s">
        <v>72</v>
      </c>
      <c r="D14" s="50" t="s">
        <v>121</v>
      </c>
      <c r="E14" s="53"/>
      <c r="F14" s="53" t="s">
        <v>28</v>
      </c>
      <c r="G14" s="53" t="s">
        <v>28</v>
      </c>
      <c r="H14" s="53"/>
      <c r="I14" s="53"/>
      <c r="J14" s="53"/>
      <c r="K14" s="53"/>
      <c r="L14" s="53"/>
      <c r="M14" s="53"/>
      <c r="N14" s="53"/>
      <c r="O14" s="53"/>
      <c r="P14" s="53"/>
      <c r="Q14" s="50" t="s">
        <v>73</v>
      </c>
      <c r="R14" s="49" t="s">
        <v>40</v>
      </c>
      <c r="S14" s="55" t="s">
        <v>65</v>
      </c>
      <c r="T14" s="51">
        <f>500</f>
        <v>500</v>
      </c>
      <c r="U14" s="76" t="s">
        <v>47</v>
      </c>
      <c r="V14" s="51">
        <v>5800</v>
      </c>
      <c r="W14" s="76" t="s">
        <v>55</v>
      </c>
      <c r="X14" s="51">
        <v>750</v>
      </c>
      <c r="Y14" s="76" t="s">
        <v>122</v>
      </c>
      <c r="Z14" s="59">
        <v>5525</v>
      </c>
      <c r="AA14" s="78">
        <f>T14+V14+X14+Z14</f>
        <v>12575</v>
      </c>
      <c r="AC14" s="14"/>
    </row>
    <row r="15" spans="1:29" ht="149.44999999999999" customHeight="1" x14ac:dyDescent="0.2">
      <c r="A15" s="48">
        <v>1.4</v>
      </c>
      <c r="B15" s="49" t="s">
        <v>74</v>
      </c>
      <c r="C15" s="49" t="s">
        <v>75</v>
      </c>
      <c r="D15" s="49" t="s">
        <v>97</v>
      </c>
      <c r="E15" s="49" t="s">
        <v>28</v>
      </c>
      <c r="F15" s="49" t="s">
        <v>28</v>
      </c>
      <c r="G15" s="49" t="s">
        <v>28</v>
      </c>
      <c r="H15" s="49" t="s">
        <v>28</v>
      </c>
      <c r="I15" s="49" t="s">
        <v>28</v>
      </c>
      <c r="J15" s="49" t="s">
        <v>28</v>
      </c>
      <c r="K15" s="49" t="s">
        <v>28</v>
      </c>
      <c r="L15" s="49" t="s">
        <v>28</v>
      </c>
      <c r="M15" s="49" t="s">
        <v>28</v>
      </c>
      <c r="N15" s="49" t="s">
        <v>28</v>
      </c>
      <c r="O15" s="49" t="s">
        <v>28</v>
      </c>
      <c r="P15" s="49" t="s">
        <v>28</v>
      </c>
      <c r="Q15" s="49" t="s">
        <v>98</v>
      </c>
      <c r="R15" s="49" t="s">
        <v>99</v>
      </c>
      <c r="S15" s="55" t="s">
        <v>65</v>
      </c>
      <c r="T15" s="59">
        <f>125*12</f>
        <v>1500</v>
      </c>
      <c r="U15" s="55" t="s">
        <v>47</v>
      </c>
      <c r="V15" s="99">
        <f>8*50*350</f>
        <v>140000</v>
      </c>
      <c r="W15" s="76" t="s">
        <v>25</v>
      </c>
      <c r="X15" s="59">
        <v>3900</v>
      </c>
      <c r="Y15" s="76" t="s">
        <v>54</v>
      </c>
      <c r="Z15" s="51" t="e">
        <f>#REF!</f>
        <v>#REF!</v>
      </c>
      <c r="AA15" s="59" t="e">
        <f>T15+V15+X15+Z15</f>
        <v>#REF!</v>
      </c>
    </row>
    <row r="16" spans="1:29" ht="154.5" customHeight="1" x14ac:dyDescent="0.2">
      <c r="A16" s="54">
        <v>1.5</v>
      </c>
      <c r="B16" s="49" t="s">
        <v>86</v>
      </c>
      <c r="C16" s="49" t="s">
        <v>72</v>
      </c>
      <c r="D16" s="49" t="s">
        <v>101</v>
      </c>
      <c r="E16" s="53"/>
      <c r="F16" s="53"/>
      <c r="G16" s="53"/>
      <c r="H16" s="53"/>
      <c r="I16" s="53"/>
      <c r="J16" s="53" t="s">
        <v>100</v>
      </c>
      <c r="K16" s="53"/>
      <c r="L16" s="53"/>
      <c r="M16" s="53"/>
      <c r="N16" s="53"/>
      <c r="O16" s="53"/>
      <c r="P16" s="53"/>
      <c r="Q16" s="49" t="s">
        <v>87</v>
      </c>
      <c r="R16" s="49" t="s">
        <v>88</v>
      </c>
      <c r="S16" s="56" t="s">
        <v>65</v>
      </c>
      <c r="T16" s="51">
        <f>250+1500+750</f>
        <v>2500</v>
      </c>
      <c r="U16" s="58" t="s">
        <v>47</v>
      </c>
      <c r="V16" s="57">
        <v>0</v>
      </c>
      <c r="W16" s="58" t="s">
        <v>25</v>
      </c>
      <c r="X16" s="51">
        <v>500</v>
      </c>
      <c r="Y16" s="74" t="s">
        <v>54</v>
      </c>
      <c r="Z16" s="51" t="e">
        <f>#REF!</f>
        <v>#REF!</v>
      </c>
      <c r="AA16" s="100" t="e">
        <f>T16+V16+X16+Z16</f>
        <v>#REF!</v>
      </c>
    </row>
    <row r="17" spans="1:27" ht="85.5" customHeight="1" x14ac:dyDescent="0.2">
      <c r="A17" s="54">
        <v>1.6</v>
      </c>
      <c r="B17" s="49"/>
      <c r="C17" s="49"/>
      <c r="D17" s="49" t="s">
        <v>102</v>
      </c>
      <c r="E17" s="53" t="s">
        <v>28</v>
      </c>
      <c r="F17" s="53" t="s">
        <v>28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49" t="s">
        <v>87</v>
      </c>
      <c r="R17" s="55" t="s">
        <v>99</v>
      </c>
      <c r="S17" s="56" t="s">
        <v>65</v>
      </c>
      <c r="T17" s="51">
        <f>125</f>
        <v>125</v>
      </c>
      <c r="U17" s="58" t="s">
        <v>47</v>
      </c>
      <c r="V17" s="57">
        <v>400</v>
      </c>
      <c r="W17" s="58" t="s">
        <v>25</v>
      </c>
      <c r="X17" s="51">
        <f>1300</f>
        <v>1300</v>
      </c>
      <c r="Y17" s="74" t="s">
        <v>54</v>
      </c>
      <c r="Z17" s="51">
        <v>0</v>
      </c>
      <c r="AA17" s="100">
        <f>T17+V17+X17+Z17</f>
        <v>1825</v>
      </c>
    </row>
    <row r="18" spans="1:27" s="11" customFormat="1" ht="15.75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8"/>
      <c r="T18" s="100">
        <f>SUM(T13:T17)</f>
        <v>4750</v>
      </c>
      <c r="U18" s="58"/>
      <c r="V18" s="100">
        <f>SUM(V13:V17)</f>
        <v>146200</v>
      </c>
      <c r="W18" s="58"/>
      <c r="X18" s="100">
        <f>SUM(X13:X17)</f>
        <v>6950</v>
      </c>
      <c r="Y18" s="58"/>
      <c r="Z18" s="100" t="e">
        <f>SUM(Z13:Z17)</f>
        <v>#REF!</v>
      </c>
      <c r="AA18" s="101" t="e">
        <f>SUM(AA13:AA17)</f>
        <v>#REF!</v>
      </c>
    </row>
    <row r="19" spans="1:27" s="11" customFormat="1" ht="15.7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s="11" customFormat="1" ht="15.7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4" spans="1:27" s="16" customFormat="1" x14ac:dyDescent="0.2">
      <c r="U24" s="17"/>
    </row>
    <row r="25" spans="1:27" s="16" customFormat="1" x14ac:dyDescent="0.2">
      <c r="U25" s="17"/>
    </row>
    <row r="26" spans="1:27" s="16" customFormat="1" x14ac:dyDescent="0.2">
      <c r="U26" s="17"/>
    </row>
    <row r="27" spans="1:27" s="16" customFormat="1" x14ac:dyDescent="0.2">
      <c r="U27" s="17"/>
    </row>
    <row r="28" spans="1:27" s="16" customFormat="1" x14ac:dyDescent="0.2">
      <c r="U28" s="17"/>
    </row>
    <row r="29" spans="1:27" s="16" customFormat="1" x14ac:dyDescent="0.2">
      <c r="U29" s="17"/>
    </row>
    <row r="30" spans="1:27" s="16" customFormat="1" x14ac:dyDescent="0.2">
      <c r="U30" s="17"/>
    </row>
    <row r="31" spans="1:27" s="16" customFormat="1" x14ac:dyDescent="0.2">
      <c r="U31" s="17"/>
    </row>
    <row r="32" spans="1:27" s="16" customFormat="1" x14ac:dyDescent="0.2">
      <c r="U32" s="17"/>
    </row>
    <row r="33" spans="21:21" s="16" customFormat="1" x14ac:dyDescent="0.2">
      <c r="U33" s="17"/>
    </row>
    <row r="34" spans="21:21" s="16" customFormat="1" x14ac:dyDescent="0.2">
      <c r="U34" s="17"/>
    </row>
    <row r="35" spans="21:21" s="16" customFormat="1" x14ac:dyDescent="0.2">
      <c r="U35" s="17"/>
    </row>
  </sheetData>
  <mergeCells count="12">
    <mergeCell ref="B12:D12"/>
    <mergeCell ref="C10:C11"/>
    <mergeCell ref="B10:B11"/>
    <mergeCell ref="E10:P10"/>
    <mergeCell ref="A1:AA1"/>
    <mergeCell ref="A2:AA2"/>
    <mergeCell ref="A3:AA3"/>
    <mergeCell ref="S10:AA10"/>
    <mergeCell ref="D10:D11"/>
    <mergeCell ref="A10:A11"/>
    <mergeCell ref="Q10:Q11"/>
    <mergeCell ref="R10:R11"/>
  </mergeCells>
  <phoneticPr fontId="0" type="noConversion"/>
  <printOptions horizontalCentered="1"/>
  <pageMargins left="0" right="0.19685039370078741" top="0.39370078740157483" bottom="0.55882352941176472" header="0" footer="0"/>
  <pageSetup paperSize="5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view="pageLayout" zoomScaleNormal="100" workbookViewId="0">
      <selection activeCell="R27" sqref="R27"/>
    </sheetView>
  </sheetViews>
  <sheetFormatPr baseColWidth="10" defaultRowHeight="12.75" x14ac:dyDescent="0.2"/>
  <cols>
    <col min="1" max="1" width="5.28515625" style="7" customWidth="1"/>
    <col min="2" max="2" width="17.5703125" style="5" customWidth="1"/>
    <col min="3" max="3" width="11.140625" style="6" customWidth="1"/>
    <col min="4" max="4" width="16.7109375" style="6" customWidth="1"/>
    <col min="5" max="16" width="2" style="6" customWidth="1"/>
    <col min="17" max="17" width="13.7109375" style="7" customWidth="1"/>
    <col min="18" max="18" width="12.85546875" style="6" customWidth="1"/>
    <col min="19" max="19" width="13.140625" style="7" customWidth="1"/>
    <col min="20" max="20" width="10.7109375" style="7" customWidth="1"/>
    <col min="21" max="21" width="11.7109375" style="8" customWidth="1"/>
    <col min="22" max="22" width="11.140625" style="7" customWidth="1"/>
    <col min="23" max="23" width="9.85546875" style="7" customWidth="1"/>
    <col min="24" max="24" width="13" style="7" customWidth="1"/>
    <col min="27" max="27" width="17" customWidth="1"/>
  </cols>
  <sheetData>
    <row r="1" spans="1:27" s="2" customFormat="1" ht="18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60"/>
      <c r="Z1" s="60"/>
      <c r="AA1" s="60"/>
    </row>
    <row r="2" spans="1:27" s="2" customFormat="1" ht="15.75" x14ac:dyDescent="0.25">
      <c r="A2" s="112" t="s">
        <v>89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60"/>
      <c r="Z2" s="60"/>
      <c r="AA2" s="60"/>
    </row>
    <row r="3" spans="1:27" s="2" customFormat="1" ht="15.75" customHeight="1" x14ac:dyDescent="0.25">
      <c r="A3" s="116" t="s">
        <v>76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60"/>
      <c r="Z3" s="60"/>
      <c r="AA3" s="60"/>
    </row>
    <row r="4" spans="1:27" s="2" customFormat="1" ht="15.75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2"/>
      <c r="V4" s="61"/>
      <c r="W4" s="61"/>
      <c r="X4" s="61"/>
      <c r="Y4" s="60"/>
      <c r="Z4" s="60"/>
      <c r="AA4" s="60"/>
    </row>
    <row r="5" spans="1:27" s="2" customFormat="1" ht="12.75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61"/>
      <c r="S5" s="61"/>
      <c r="T5" s="61"/>
      <c r="U5" s="62"/>
      <c r="V5" s="61"/>
      <c r="W5" s="61"/>
      <c r="X5" s="61"/>
      <c r="Y5" s="60"/>
      <c r="Z5" s="60"/>
      <c r="AA5" s="60"/>
    </row>
    <row r="6" spans="1:27" x14ac:dyDescent="0.2">
      <c r="A6" s="63" t="s">
        <v>29</v>
      </c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5"/>
      <c r="U6" s="66"/>
      <c r="V6" s="65"/>
      <c r="W6" s="65"/>
      <c r="X6" s="65"/>
      <c r="Y6" s="4"/>
      <c r="Z6" s="4"/>
      <c r="AA6" s="4"/>
    </row>
    <row r="7" spans="1:27" x14ac:dyDescent="0.2">
      <c r="A7" s="63" t="s">
        <v>48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5"/>
      <c r="T7" s="65"/>
      <c r="U7" s="66"/>
      <c r="V7" s="65"/>
      <c r="W7" s="65"/>
      <c r="X7" s="65"/>
      <c r="Y7" s="4"/>
      <c r="Z7" s="4"/>
      <c r="AA7" s="4"/>
    </row>
    <row r="8" spans="1:27" ht="28.5" customHeight="1" x14ac:dyDescent="0.2">
      <c r="A8" s="119" t="s">
        <v>103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4"/>
      <c r="Z8" s="4"/>
      <c r="AA8" s="4"/>
    </row>
    <row r="9" spans="1:27" x14ac:dyDescent="0.2">
      <c r="A9" s="65"/>
      <c r="B9" s="67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  <c r="R9" s="64"/>
      <c r="S9" s="65"/>
      <c r="T9" s="65"/>
      <c r="U9" s="66"/>
      <c r="V9" s="65"/>
      <c r="W9" s="65"/>
      <c r="X9" s="65"/>
      <c r="Y9" s="4"/>
      <c r="Z9" s="4"/>
      <c r="AA9" s="4"/>
    </row>
    <row r="10" spans="1:27" s="3" customFormat="1" ht="12.75" customHeight="1" x14ac:dyDescent="0.2">
      <c r="A10" s="122" t="s">
        <v>13</v>
      </c>
      <c r="B10" s="120" t="s">
        <v>51</v>
      </c>
      <c r="C10" s="120" t="s">
        <v>22</v>
      </c>
      <c r="D10" s="122" t="s">
        <v>0</v>
      </c>
      <c r="E10" s="123" t="s">
        <v>15</v>
      </c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4" t="s">
        <v>10</v>
      </c>
      <c r="R10" s="118" t="s">
        <v>43</v>
      </c>
      <c r="S10" s="121" t="s">
        <v>11</v>
      </c>
      <c r="T10" s="121"/>
      <c r="U10" s="121"/>
      <c r="V10" s="121"/>
      <c r="W10" s="121"/>
      <c r="X10" s="121"/>
      <c r="Y10" s="121"/>
      <c r="Z10" s="121"/>
      <c r="AA10" s="121"/>
    </row>
    <row r="11" spans="1:27" s="4" customFormat="1" ht="39" customHeight="1" x14ac:dyDescent="0.2">
      <c r="A11" s="122"/>
      <c r="B11" s="120"/>
      <c r="C11" s="120"/>
      <c r="D11" s="122"/>
      <c r="E11" s="68" t="s">
        <v>1</v>
      </c>
      <c r="F11" s="68" t="s">
        <v>2</v>
      </c>
      <c r="G11" s="68" t="s">
        <v>3</v>
      </c>
      <c r="H11" s="68" t="s">
        <v>4</v>
      </c>
      <c r="I11" s="68" t="s">
        <v>3</v>
      </c>
      <c r="J11" s="68" t="s">
        <v>5</v>
      </c>
      <c r="K11" s="68" t="s">
        <v>5</v>
      </c>
      <c r="L11" s="68" t="s">
        <v>4</v>
      </c>
      <c r="M11" s="68" t="s">
        <v>6</v>
      </c>
      <c r="N11" s="68" t="s">
        <v>7</v>
      </c>
      <c r="O11" s="68" t="s">
        <v>8</v>
      </c>
      <c r="P11" s="68" t="s">
        <v>9</v>
      </c>
      <c r="Q11" s="124"/>
      <c r="R11" s="118"/>
      <c r="S11" s="69" t="s">
        <v>35</v>
      </c>
      <c r="T11" s="70" t="s">
        <v>16</v>
      </c>
      <c r="U11" s="69" t="s">
        <v>23</v>
      </c>
      <c r="V11" s="69" t="s">
        <v>16</v>
      </c>
      <c r="W11" s="69" t="s">
        <v>23</v>
      </c>
      <c r="X11" s="69" t="s">
        <v>16</v>
      </c>
      <c r="Y11" s="69" t="s">
        <v>23</v>
      </c>
      <c r="Z11" s="69" t="s">
        <v>16</v>
      </c>
      <c r="AA11" s="70" t="s">
        <v>12</v>
      </c>
    </row>
    <row r="12" spans="1:27" s="4" customFormat="1" ht="42.75" customHeight="1" x14ac:dyDescent="0.2">
      <c r="A12" s="95">
        <v>1</v>
      </c>
      <c r="B12" s="117" t="s">
        <v>77</v>
      </c>
      <c r="C12" s="117"/>
      <c r="D12" s="117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/>
      <c r="S12" s="73"/>
      <c r="T12" s="73"/>
      <c r="U12" s="73"/>
      <c r="V12" s="73"/>
      <c r="W12" s="73"/>
      <c r="X12" s="73"/>
      <c r="Y12" s="18"/>
      <c r="Z12" s="18"/>
      <c r="AA12" s="18"/>
    </row>
    <row r="13" spans="1:27" ht="63.75" x14ac:dyDescent="0.2">
      <c r="A13" s="56" t="s">
        <v>49</v>
      </c>
      <c r="B13" s="96" t="s">
        <v>78</v>
      </c>
      <c r="C13" s="55" t="s">
        <v>32</v>
      </c>
      <c r="D13" s="97" t="s">
        <v>104</v>
      </c>
      <c r="E13" s="53"/>
      <c r="F13" s="53" t="s">
        <v>28</v>
      </c>
      <c r="G13" s="53" t="s">
        <v>28</v>
      </c>
      <c r="H13" s="53" t="s">
        <v>28</v>
      </c>
      <c r="I13" s="53" t="s">
        <v>28</v>
      </c>
      <c r="J13" s="53"/>
      <c r="K13" s="53"/>
      <c r="L13" s="53"/>
      <c r="M13" s="53"/>
      <c r="N13" s="53"/>
      <c r="O13" s="53"/>
      <c r="P13" s="53"/>
      <c r="Q13" s="92" t="s">
        <v>70</v>
      </c>
      <c r="R13" s="80" t="s">
        <v>105</v>
      </c>
      <c r="S13" s="55" t="s">
        <v>65</v>
      </c>
      <c r="T13" s="51">
        <f>125*10</f>
        <v>1250</v>
      </c>
      <c r="U13" s="76" t="s">
        <v>47</v>
      </c>
      <c r="V13" s="51">
        <v>3000</v>
      </c>
      <c r="W13" s="76" t="s">
        <v>25</v>
      </c>
      <c r="X13" s="78">
        <v>1000</v>
      </c>
      <c r="Y13" s="77" t="s">
        <v>62</v>
      </c>
      <c r="Z13" s="78">
        <v>0</v>
      </c>
      <c r="AA13" s="78">
        <f>T13+V13+X13+Z13</f>
        <v>5250</v>
      </c>
    </row>
    <row r="14" spans="1:27" ht="17.25" customHeight="1" x14ac:dyDescent="0.2">
      <c r="A14" s="4"/>
      <c r="B14" s="85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4"/>
      <c r="R14" s="83"/>
      <c r="S14" s="4"/>
      <c r="T14" s="4"/>
      <c r="V14" s="4"/>
      <c r="W14" s="4"/>
      <c r="X14" s="4"/>
      <c r="Y14" s="4"/>
      <c r="Z14" s="4"/>
      <c r="AA14" s="98">
        <f>SUM(AA13:AA13)</f>
        <v>5250</v>
      </c>
    </row>
    <row r="15" spans="1:27" ht="15.75" x14ac:dyDescent="0.25">
      <c r="AA15" s="28"/>
    </row>
  </sheetData>
  <mergeCells count="15">
    <mergeCell ref="B12:D12"/>
    <mergeCell ref="R10:R11"/>
    <mergeCell ref="A8:X8"/>
    <mergeCell ref="C10:C11"/>
    <mergeCell ref="B10:B11"/>
    <mergeCell ref="S10:AA10"/>
    <mergeCell ref="D10:D11"/>
    <mergeCell ref="E10:P10"/>
    <mergeCell ref="A10:A11"/>
    <mergeCell ref="Q10:Q11"/>
    <mergeCell ref="A1:X1"/>
    <mergeCell ref="A2:X2"/>
    <mergeCell ref="A3:X3"/>
    <mergeCell ref="A5:B5"/>
    <mergeCell ref="C5:Q5"/>
  </mergeCells>
  <phoneticPr fontId="0" type="noConversion"/>
  <printOptions horizontalCentered="1"/>
  <pageMargins left="0.19685039370078741" right="0.19685039370078741" top="0.59055118110236227" bottom="0.19685039370078741" header="0" footer="0"/>
  <pageSetup paperSize="5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view="pageLayout" zoomScaleNormal="85" workbookViewId="0">
      <selection activeCell="S13" sqref="S13"/>
    </sheetView>
  </sheetViews>
  <sheetFormatPr baseColWidth="10" defaultRowHeight="12.75" x14ac:dyDescent="0.2"/>
  <cols>
    <col min="5" max="6" width="2.28515625" bestFit="1" customWidth="1"/>
    <col min="7" max="7" width="2.42578125" bestFit="1" customWidth="1"/>
    <col min="8" max="8" width="2.28515625" bestFit="1" customWidth="1"/>
    <col min="9" max="9" width="2.42578125" bestFit="1" customWidth="1"/>
    <col min="10" max="13" width="2.28515625" bestFit="1" customWidth="1"/>
    <col min="14" max="14" width="2.42578125" bestFit="1" customWidth="1"/>
    <col min="15" max="16" width="2.28515625" bestFit="1" customWidth="1"/>
    <col min="17" max="17" width="16.140625" customWidth="1"/>
    <col min="19" max="19" width="14.7109375" customWidth="1"/>
    <col min="21" max="21" width="15.5703125" customWidth="1"/>
    <col min="25" max="25" width="15.5703125" customWidth="1"/>
    <col min="27" max="27" width="13.7109375" customWidth="1"/>
  </cols>
  <sheetData>
    <row r="1" spans="1:27" ht="18" x14ac:dyDescent="0.2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60"/>
      <c r="Z1" s="60"/>
      <c r="AA1" s="60"/>
    </row>
    <row r="2" spans="1:27" ht="15" x14ac:dyDescent="0.2">
      <c r="A2" s="112" t="s">
        <v>89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60"/>
      <c r="Z2" s="60"/>
      <c r="AA2" s="60"/>
    </row>
    <row r="3" spans="1:27" ht="15.75" x14ac:dyDescent="0.2">
      <c r="A3" s="116" t="s">
        <v>79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60"/>
      <c r="Z3" s="60"/>
      <c r="AA3" s="60"/>
    </row>
    <row r="4" spans="1:27" ht="15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2"/>
      <c r="V4" s="61"/>
      <c r="W4" s="61"/>
      <c r="X4" s="61"/>
      <c r="Y4" s="60"/>
      <c r="Z4" s="60"/>
      <c r="AA4" s="60"/>
    </row>
    <row r="5" spans="1:27" ht="15" x14ac:dyDescent="0.2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61"/>
      <c r="S5" s="61"/>
      <c r="T5" s="61"/>
      <c r="U5" s="62"/>
      <c r="V5" s="61"/>
      <c r="W5" s="61"/>
      <c r="X5" s="61"/>
      <c r="Y5" s="60"/>
      <c r="Z5" s="60"/>
      <c r="AA5" s="60"/>
    </row>
    <row r="6" spans="1:27" x14ac:dyDescent="0.2">
      <c r="A6" s="63" t="s">
        <v>56</v>
      </c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5"/>
      <c r="U6" s="66"/>
      <c r="V6" s="65"/>
      <c r="W6" s="65"/>
      <c r="X6" s="65"/>
      <c r="Y6" s="4"/>
      <c r="Z6" s="4"/>
      <c r="AA6" s="4"/>
    </row>
    <row r="7" spans="1:27" x14ac:dyDescent="0.2">
      <c r="A7" s="63" t="s">
        <v>57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5"/>
      <c r="T7" s="65"/>
      <c r="U7" s="66"/>
      <c r="V7" s="65"/>
      <c r="W7" s="65"/>
      <c r="X7" s="65"/>
      <c r="Y7" s="4"/>
      <c r="Z7" s="4"/>
      <c r="AA7" s="4"/>
    </row>
    <row r="8" spans="1:27" x14ac:dyDescent="0.2">
      <c r="A8" s="63" t="s">
        <v>58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5"/>
      <c r="T8" s="65"/>
      <c r="U8" s="66"/>
      <c r="V8" s="65"/>
      <c r="W8" s="65"/>
      <c r="X8" s="65"/>
      <c r="Y8" s="4"/>
      <c r="Z8" s="4"/>
      <c r="AA8" s="4"/>
    </row>
    <row r="9" spans="1:27" x14ac:dyDescent="0.2">
      <c r="A9" s="119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4"/>
      <c r="Z9" s="4"/>
      <c r="AA9" s="4"/>
    </row>
    <row r="10" spans="1:27" x14ac:dyDescent="0.2">
      <c r="A10" s="65"/>
      <c r="B10" s="67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64"/>
      <c r="S10" s="65"/>
      <c r="T10" s="65"/>
      <c r="U10" s="66"/>
      <c r="V10" s="65"/>
      <c r="W10" s="65"/>
      <c r="X10" s="65"/>
      <c r="Y10" s="4"/>
      <c r="Z10" s="4"/>
      <c r="AA10" s="4"/>
    </row>
    <row r="11" spans="1:27" x14ac:dyDescent="0.2">
      <c r="A11" s="122" t="s">
        <v>13</v>
      </c>
      <c r="B11" s="120" t="s">
        <v>51</v>
      </c>
      <c r="C11" s="120" t="s">
        <v>22</v>
      </c>
      <c r="D11" s="122" t="s">
        <v>0</v>
      </c>
      <c r="E11" s="123" t="s">
        <v>15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4" t="s">
        <v>10</v>
      </c>
      <c r="R11" s="118" t="s">
        <v>43</v>
      </c>
      <c r="S11" s="121" t="s">
        <v>11</v>
      </c>
      <c r="T11" s="121"/>
      <c r="U11" s="121"/>
      <c r="V11" s="121"/>
      <c r="W11" s="121"/>
      <c r="X11" s="121"/>
      <c r="Y11" s="121"/>
      <c r="Z11" s="121"/>
      <c r="AA11" s="121"/>
    </row>
    <row r="12" spans="1:27" x14ac:dyDescent="0.2">
      <c r="A12" s="122"/>
      <c r="B12" s="120"/>
      <c r="C12" s="120"/>
      <c r="D12" s="122"/>
      <c r="E12" s="68" t="s">
        <v>1</v>
      </c>
      <c r="F12" s="68" t="s">
        <v>2</v>
      </c>
      <c r="G12" s="68" t="s">
        <v>3</v>
      </c>
      <c r="H12" s="68" t="s">
        <v>4</v>
      </c>
      <c r="I12" s="68" t="s">
        <v>3</v>
      </c>
      <c r="J12" s="68" t="s">
        <v>5</v>
      </c>
      <c r="K12" s="68" t="s">
        <v>5</v>
      </c>
      <c r="L12" s="68" t="s">
        <v>4</v>
      </c>
      <c r="M12" s="68" t="s">
        <v>6</v>
      </c>
      <c r="N12" s="68" t="s">
        <v>7</v>
      </c>
      <c r="O12" s="68" t="s">
        <v>8</v>
      </c>
      <c r="P12" s="68" t="s">
        <v>9</v>
      </c>
      <c r="Q12" s="124"/>
      <c r="R12" s="118"/>
      <c r="S12" s="69" t="s">
        <v>35</v>
      </c>
      <c r="T12" s="70" t="s">
        <v>16</v>
      </c>
      <c r="U12" s="69" t="s">
        <v>23</v>
      </c>
      <c r="V12" s="69" t="s">
        <v>16</v>
      </c>
      <c r="W12" s="69" t="s">
        <v>23</v>
      </c>
      <c r="X12" s="69" t="s">
        <v>16</v>
      </c>
      <c r="Y12" s="69" t="s">
        <v>23</v>
      </c>
      <c r="Z12" s="69" t="s">
        <v>16</v>
      </c>
      <c r="AA12" s="70" t="s">
        <v>12</v>
      </c>
    </row>
    <row r="13" spans="1:27" ht="153" x14ac:dyDescent="0.2">
      <c r="A13" s="74">
        <v>1</v>
      </c>
      <c r="B13" s="89" t="s">
        <v>107</v>
      </c>
      <c r="C13" s="55" t="s">
        <v>24</v>
      </c>
      <c r="D13" s="89" t="s">
        <v>106</v>
      </c>
      <c r="E13" s="56"/>
      <c r="F13" s="56"/>
      <c r="G13" s="56" t="s">
        <v>28</v>
      </c>
      <c r="H13" s="56"/>
      <c r="I13" s="56"/>
      <c r="J13" s="91"/>
      <c r="K13" s="89"/>
      <c r="L13" s="89"/>
      <c r="M13" s="89"/>
      <c r="N13" s="89"/>
      <c r="O13" s="89"/>
      <c r="P13" s="89"/>
      <c r="Q13" s="55" t="s">
        <v>108</v>
      </c>
      <c r="R13" s="55" t="s">
        <v>109</v>
      </c>
      <c r="S13" s="55" t="s">
        <v>65</v>
      </c>
      <c r="T13" s="51">
        <v>1500</v>
      </c>
      <c r="U13" s="76" t="s">
        <v>47</v>
      </c>
      <c r="V13" s="57">
        <v>0</v>
      </c>
      <c r="W13" s="76" t="s">
        <v>25</v>
      </c>
      <c r="X13" s="78">
        <v>0</v>
      </c>
      <c r="Y13" s="77" t="s">
        <v>60</v>
      </c>
      <c r="Z13" s="78" t="e">
        <f>#REF!</f>
        <v>#REF!</v>
      </c>
      <c r="AA13" s="78" t="e">
        <f>T13+V13+X13+Z13</f>
        <v>#REF!</v>
      </c>
    </row>
    <row r="14" spans="1:27" ht="177" customHeight="1" x14ac:dyDescent="0.2">
      <c r="A14" s="74">
        <v>2</v>
      </c>
      <c r="B14" s="92" t="s">
        <v>110</v>
      </c>
      <c r="C14" s="55" t="s">
        <v>24</v>
      </c>
      <c r="D14" s="89" t="s">
        <v>111</v>
      </c>
      <c r="E14" s="56"/>
      <c r="F14" s="56"/>
      <c r="G14" s="56"/>
      <c r="H14" s="56"/>
      <c r="I14" s="56" t="s">
        <v>28</v>
      </c>
      <c r="J14" s="56" t="s">
        <v>28</v>
      </c>
      <c r="K14" s="89"/>
      <c r="L14" s="89"/>
      <c r="M14" s="89"/>
      <c r="N14" s="89"/>
      <c r="O14" s="89"/>
      <c r="P14" s="89"/>
      <c r="Q14" s="55" t="s">
        <v>108</v>
      </c>
      <c r="R14" s="55" t="s">
        <v>112</v>
      </c>
      <c r="S14" s="55" t="s">
        <v>65</v>
      </c>
      <c r="T14" s="51">
        <f>1111+250+250</f>
        <v>1611</v>
      </c>
      <c r="U14" s="76" t="s">
        <v>47</v>
      </c>
      <c r="V14" s="57">
        <f>50*20</f>
        <v>1000</v>
      </c>
      <c r="W14" s="76" t="s">
        <v>25</v>
      </c>
      <c r="X14" s="78">
        <v>650</v>
      </c>
      <c r="Y14" s="77" t="s">
        <v>60</v>
      </c>
      <c r="Z14" s="78">
        <v>0</v>
      </c>
      <c r="AA14" s="78">
        <f>T14+V14+X14+Z14</f>
        <v>3261</v>
      </c>
    </row>
    <row r="15" spans="1:27" ht="25.5" customHeight="1" x14ac:dyDescent="0.2">
      <c r="A15" s="4"/>
      <c r="B15" s="85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4"/>
      <c r="R15" s="83"/>
      <c r="S15" s="4"/>
      <c r="T15" s="93">
        <f>SUM(T13:T14)</f>
        <v>3111</v>
      </c>
      <c r="U15" s="8"/>
      <c r="V15" s="93">
        <f>SUM(V13:V14)</f>
        <v>1000</v>
      </c>
      <c r="W15" s="4"/>
      <c r="X15" s="93">
        <f>SUM(X13:X14)</f>
        <v>650</v>
      </c>
      <c r="Y15" s="4"/>
      <c r="Z15" s="93" t="e">
        <f>SUM(Z13:Z14)</f>
        <v>#REF!</v>
      </c>
      <c r="AA15" s="94" t="e">
        <f>AA13+AA14</f>
        <v>#REF!</v>
      </c>
    </row>
  </sheetData>
  <mergeCells count="14">
    <mergeCell ref="A9:X9"/>
    <mergeCell ref="A1:X1"/>
    <mergeCell ref="A2:X2"/>
    <mergeCell ref="A3:X3"/>
    <mergeCell ref="A5:B5"/>
    <mergeCell ref="C5:Q5"/>
    <mergeCell ref="R11:R12"/>
    <mergeCell ref="S11:AA11"/>
    <mergeCell ref="A11:A12"/>
    <mergeCell ref="B11:B12"/>
    <mergeCell ref="C11:C12"/>
    <mergeCell ref="D11:D12"/>
    <mergeCell ref="E11:P11"/>
    <mergeCell ref="Q11:Q12"/>
  </mergeCells>
  <pageMargins left="0.7" right="0.7" top="0.75" bottom="0.75" header="0.3" footer="0.3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view="pageLayout" topLeftCell="A4" zoomScaleNormal="100" workbookViewId="0">
      <selection activeCell="T26" sqref="T26"/>
    </sheetView>
  </sheetViews>
  <sheetFormatPr baseColWidth="10" defaultRowHeight="12.75" x14ac:dyDescent="0.2"/>
  <cols>
    <col min="1" max="1" width="5.140625" style="7" customWidth="1"/>
    <col min="2" max="2" width="15.28515625" style="5" customWidth="1"/>
    <col min="3" max="3" width="11.28515625" style="6" customWidth="1"/>
    <col min="4" max="4" width="15.5703125" style="6" customWidth="1"/>
    <col min="5" max="16" width="2.140625" style="6" customWidth="1"/>
    <col min="17" max="17" width="12.5703125" style="7" customWidth="1"/>
    <col min="18" max="18" width="12.140625" style="6" customWidth="1"/>
    <col min="19" max="19" width="14.85546875" style="7" customWidth="1"/>
    <col min="20" max="20" width="11.7109375" style="7" customWidth="1"/>
    <col min="21" max="21" width="10.28515625" style="8" customWidth="1"/>
    <col min="22" max="22" width="9.7109375" style="7" customWidth="1"/>
    <col min="23" max="23" width="11" style="7" customWidth="1"/>
    <col min="24" max="24" width="12.42578125" style="7" customWidth="1"/>
    <col min="27" max="27" width="13.140625" bestFit="1" customWidth="1"/>
  </cols>
  <sheetData>
    <row r="1" spans="1:27" s="2" customFormat="1" ht="18" x14ac:dyDescent="0.25">
      <c r="A1" s="132" t="s">
        <v>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60"/>
      <c r="Z1" s="60"/>
      <c r="AA1" s="60"/>
    </row>
    <row r="2" spans="1:27" s="2" customFormat="1" ht="15.75" x14ac:dyDescent="0.25">
      <c r="A2" s="133" t="s">
        <v>81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60"/>
      <c r="Z2" s="60"/>
      <c r="AA2" s="60"/>
    </row>
    <row r="3" spans="1:27" s="2" customFormat="1" ht="15.75" customHeight="1" x14ac:dyDescent="0.25">
      <c r="A3" s="134" t="s">
        <v>80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60"/>
      <c r="Z3" s="60"/>
      <c r="AA3" s="60"/>
    </row>
    <row r="4" spans="1:27" s="2" customFormat="1" ht="12.7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81"/>
      <c r="S4" s="81"/>
      <c r="T4" s="81"/>
      <c r="U4" s="82"/>
      <c r="V4" s="81"/>
      <c r="W4" s="81"/>
      <c r="X4" s="81"/>
      <c r="Y4" s="60"/>
      <c r="Z4" s="60"/>
      <c r="AA4" s="60"/>
    </row>
    <row r="5" spans="1:27" x14ac:dyDescent="0.2">
      <c r="A5" s="127" t="s">
        <v>19</v>
      </c>
      <c r="B5" s="127"/>
      <c r="C5" s="125" t="s">
        <v>30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83"/>
      <c r="S5" s="4"/>
      <c r="T5" s="4"/>
      <c r="V5" s="4"/>
      <c r="W5" s="4"/>
      <c r="X5" s="4"/>
      <c r="Y5" s="4"/>
      <c r="Z5" s="4"/>
      <c r="AA5" s="4"/>
    </row>
    <row r="6" spans="1:27" x14ac:dyDescent="0.2">
      <c r="A6" s="127" t="s">
        <v>20</v>
      </c>
      <c r="B6" s="127"/>
      <c r="C6" s="125" t="s">
        <v>63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83"/>
      <c r="S6" s="4"/>
      <c r="T6" s="4"/>
      <c r="V6" s="4"/>
      <c r="W6" s="4"/>
      <c r="X6" s="4"/>
      <c r="Y6" s="4"/>
      <c r="Z6" s="4"/>
      <c r="AA6" s="4"/>
    </row>
    <row r="7" spans="1:27" ht="12.75" customHeight="1" x14ac:dyDescent="0.2">
      <c r="A7" s="131" t="s">
        <v>21</v>
      </c>
      <c r="B7" s="131"/>
      <c r="C7" s="136" t="s">
        <v>50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4"/>
    </row>
    <row r="8" spans="1:27" ht="15" customHeight="1" x14ac:dyDescent="0.2">
      <c r="A8" s="84"/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4"/>
      <c r="V8" s="4"/>
      <c r="W8" s="4"/>
      <c r="X8" s="4"/>
      <c r="Y8" s="4"/>
      <c r="Z8" s="4"/>
      <c r="AA8" s="4"/>
    </row>
    <row r="9" spans="1:27" ht="15" customHeight="1" x14ac:dyDescent="0.2">
      <c r="A9" s="128" t="s">
        <v>13</v>
      </c>
      <c r="B9" s="126" t="s">
        <v>39</v>
      </c>
      <c r="C9" s="126" t="s">
        <v>33</v>
      </c>
      <c r="D9" s="128" t="s">
        <v>0</v>
      </c>
      <c r="E9" s="129" t="s">
        <v>15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30" t="s">
        <v>34</v>
      </c>
      <c r="R9" s="130" t="s">
        <v>43</v>
      </c>
      <c r="S9" s="135" t="s">
        <v>11</v>
      </c>
      <c r="T9" s="135"/>
      <c r="U9" s="135"/>
      <c r="V9" s="135"/>
      <c r="W9" s="135"/>
      <c r="X9" s="135"/>
      <c r="Y9" s="135"/>
      <c r="Z9" s="135"/>
      <c r="AA9" s="135"/>
    </row>
    <row r="10" spans="1:27" ht="27.75" customHeight="1" x14ac:dyDescent="0.2">
      <c r="A10" s="128"/>
      <c r="B10" s="126"/>
      <c r="C10" s="126"/>
      <c r="D10" s="128"/>
      <c r="E10" s="86" t="s">
        <v>1</v>
      </c>
      <c r="F10" s="86" t="s">
        <v>2</v>
      </c>
      <c r="G10" s="86" t="s">
        <v>3</v>
      </c>
      <c r="H10" s="86" t="s">
        <v>4</v>
      </c>
      <c r="I10" s="86" t="s">
        <v>3</v>
      </c>
      <c r="J10" s="86" t="s">
        <v>5</v>
      </c>
      <c r="K10" s="86" t="s">
        <v>5</v>
      </c>
      <c r="L10" s="86" t="s">
        <v>4</v>
      </c>
      <c r="M10" s="86" t="s">
        <v>6</v>
      </c>
      <c r="N10" s="86" t="s">
        <v>7</v>
      </c>
      <c r="O10" s="86" t="s">
        <v>8</v>
      </c>
      <c r="P10" s="86" t="s">
        <v>9</v>
      </c>
      <c r="Q10" s="130"/>
      <c r="R10" s="130"/>
      <c r="S10" s="87" t="s">
        <v>35</v>
      </c>
      <c r="T10" s="88" t="s">
        <v>16</v>
      </c>
      <c r="U10" s="87" t="s">
        <v>23</v>
      </c>
      <c r="V10" s="87" t="s">
        <v>16</v>
      </c>
      <c r="W10" s="87" t="s">
        <v>23</v>
      </c>
      <c r="X10" s="87" t="s">
        <v>16</v>
      </c>
      <c r="Y10" s="87" t="s">
        <v>23</v>
      </c>
      <c r="Z10" s="87" t="s">
        <v>16</v>
      </c>
      <c r="AA10" s="88" t="s">
        <v>12</v>
      </c>
    </row>
    <row r="11" spans="1:27" ht="113.25" customHeight="1" x14ac:dyDescent="0.2">
      <c r="A11" s="55" t="s">
        <v>17</v>
      </c>
      <c r="B11" s="55" t="s">
        <v>114</v>
      </c>
      <c r="C11" s="55" t="s">
        <v>31</v>
      </c>
      <c r="D11" s="55" t="s">
        <v>113</v>
      </c>
      <c r="E11" s="89"/>
      <c r="F11" s="89"/>
      <c r="G11" s="89"/>
      <c r="H11" s="89"/>
      <c r="I11" s="89"/>
      <c r="J11" s="53"/>
      <c r="K11" s="53"/>
      <c r="L11" s="53"/>
      <c r="M11" s="53" t="s">
        <v>28</v>
      </c>
      <c r="N11" s="53" t="s">
        <v>28</v>
      </c>
      <c r="O11" s="53" t="s">
        <v>28</v>
      </c>
      <c r="P11" s="53" t="s">
        <v>28</v>
      </c>
      <c r="Q11" s="55" t="s">
        <v>65</v>
      </c>
      <c r="R11" s="55" t="s">
        <v>66</v>
      </c>
      <c r="S11" s="55" t="s">
        <v>65</v>
      </c>
      <c r="T11" s="51">
        <v>2000</v>
      </c>
      <c r="U11" s="76" t="s">
        <v>64</v>
      </c>
      <c r="V11" s="51">
        <v>3000</v>
      </c>
      <c r="W11" s="76" t="s">
        <v>25</v>
      </c>
      <c r="X11" s="78">
        <v>1000</v>
      </c>
      <c r="Y11" s="77" t="s">
        <v>67</v>
      </c>
      <c r="Z11" s="78" t="e">
        <f>#REF!</f>
        <v>#REF!</v>
      </c>
      <c r="AA11" s="78" t="e">
        <f>T11+V11+X11+Z11</f>
        <v>#REF!</v>
      </c>
    </row>
    <row r="12" spans="1:27" x14ac:dyDescent="0.2">
      <c r="A12" s="31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1"/>
      <c r="R12" s="33"/>
      <c r="S12" s="31"/>
      <c r="T12" s="31"/>
      <c r="U12" s="34"/>
      <c r="V12" s="31"/>
      <c r="W12" s="31"/>
      <c r="X12" s="31"/>
      <c r="Y12" s="31"/>
      <c r="Z12" s="31"/>
      <c r="AA12" s="90" t="e">
        <f>SUM(AA11)</f>
        <v>#REF!</v>
      </c>
    </row>
    <row r="20" spans="20:20" x14ac:dyDescent="0.2">
      <c r="T20" s="153"/>
    </row>
  </sheetData>
  <mergeCells count="19">
    <mergeCell ref="S9:AA9"/>
    <mergeCell ref="C9:C10"/>
    <mergeCell ref="D9:D10"/>
    <mergeCell ref="C6:Q6"/>
    <mergeCell ref="R9:R10"/>
    <mergeCell ref="C7:Z7"/>
    <mergeCell ref="A1:X1"/>
    <mergeCell ref="A2:X2"/>
    <mergeCell ref="A3:X3"/>
    <mergeCell ref="A4:B4"/>
    <mergeCell ref="C4:Q4"/>
    <mergeCell ref="C5:Q5"/>
    <mergeCell ref="B9:B10"/>
    <mergeCell ref="A6:B6"/>
    <mergeCell ref="A9:A10"/>
    <mergeCell ref="E9:P9"/>
    <mergeCell ref="Q9:Q10"/>
    <mergeCell ref="A7:B7"/>
    <mergeCell ref="A5:B5"/>
  </mergeCells>
  <phoneticPr fontId="0" type="noConversion"/>
  <printOptions horizontalCentered="1"/>
  <pageMargins left="0.23622047244094491" right="0.23622047244094491" top="0.74803149606299213" bottom="0.19685039370078741" header="0.31496062992125984" footer="0.31496062992125984"/>
  <pageSetup paperSize="5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view="pageLayout" zoomScale="85" zoomScaleNormal="70" zoomScalePageLayoutView="85" workbookViewId="0">
      <selection activeCell="S14" sqref="S14"/>
    </sheetView>
  </sheetViews>
  <sheetFormatPr baseColWidth="10" defaultRowHeight="12.75" x14ac:dyDescent="0.2"/>
  <cols>
    <col min="2" max="2" width="17.140625" customWidth="1"/>
    <col min="4" max="4" width="14" customWidth="1"/>
    <col min="5" max="5" width="2.28515625" bestFit="1" customWidth="1"/>
    <col min="6" max="6" width="2.140625" bestFit="1" customWidth="1"/>
    <col min="7" max="7" width="2.42578125" bestFit="1" customWidth="1"/>
    <col min="8" max="8" width="2.28515625" bestFit="1" customWidth="1"/>
    <col min="9" max="9" width="2.42578125" bestFit="1" customWidth="1"/>
    <col min="10" max="11" width="2" bestFit="1" customWidth="1"/>
    <col min="12" max="13" width="2.28515625" bestFit="1" customWidth="1"/>
    <col min="14" max="14" width="2.42578125" bestFit="1" customWidth="1"/>
    <col min="15" max="16" width="2.28515625" bestFit="1" customWidth="1"/>
    <col min="17" max="18" width="12.28515625" customWidth="1"/>
    <col min="19" max="19" width="15.140625" customWidth="1"/>
    <col min="27" max="27" width="13.28515625" customWidth="1"/>
  </cols>
  <sheetData>
    <row r="1" spans="1:27" ht="18" x14ac:dyDescent="0.2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60"/>
      <c r="Z1" s="60"/>
      <c r="AA1" s="60"/>
    </row>
    <row r="2" spans="1:27" ht="15" x14ac:dyDescent="0.2">
      <c r="A2" s="112" t="s">
        <v>89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60"/>
      <c r="Z2" s="60"/>
      <c r="AA2" s="60"/>
    </row>
    <row r="3" spans="1:27" ht="15" x14ac:dyDescent="0.2">
      <c r="A3" s="112" t="s">
        <v>79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60"/>
      <c r="Z3" s="60"/>
      <c r="AA3" s="60"/>
    </row>
    <row r="4" spans="1:27" ht="15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2"/>
      <c r="V4" s="61"/>
      <c r="W4" s="61"/>
      <c r="X4" s="61"/>
      <c r="Y4" s="60"/>
      <c r="Z4" s="60"/>
      <c r="AA4" s="60"/>
    </row>
    <row r="5" spans="1:27" ht="15" x14ac:dyDescent="0.2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61"/>
      <c r="S5" s="61"/>
      <c r="T5" s="61"/>
      <c r="U5" s="62"/>
      <c r="V5" s="61"/>
      <c r="W5" s="61"/>
      <c r="X5" s="61"/>
      <c r="Y5" s="60"/>
      <c r="Z5" s="60"/>
      <c r="AA5" s="60"/>
    </row>
    <row r="6" spans="1:27" x14ac:dyDescent="0.2">
      <c r="A6" s="63" t="s">
        <v>29</v>
      </c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5"/>
      <c r="U6" s="66"/>
      <c r="V6" s="65"/>
      <c r="W6" s="65"/>
      <c r="X6" s="65"/>
      <c r="Y6" s="4"/>
      <c r="Z6" s="4"/>
      <c r="AA6" s="4"/>
    </row>
    <row r="7" spans="1:27" x14ac:dyDescent="0.2">
      <c r="A7" s="63" t="s">
        <v>68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5"/>
      <c r="T7" s="65"/>
      <c r="U7" s="66"/>
      <c r="V7" s="65"/>
      <c r="W7" s="65"/>
      <c r="X7" s="65"/>
      <c r="Y7" s="4"/>
      <c r="Z7" s="4"/>
      <c r="AA7" s="4"/>
    </row>
    <row r="8" spans="1:27" x14ac:dyDescent="0.2">
      <c r="A8" s="63" t="s">
        <v>69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5"/>
      <c r="T8" s="65"/>
      <c r="U8" s="66"/>
      <c r="V8" s="65"/>
      <c r="W8" s="65"/>
      <c r="X8" s="65"/>
      <c r="Y8" s="4"/>
      <c r="Z8" s="4"/>
      <c r="AA8" s="4"/>
    </row>
    <row r="9" spans="1:27" ht="16.149999999999999" customHeight="1" x14ac:dyDescent="0.2">
      <c r="A9" s="119" t="s">
        <v>82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4"/>
      <c r="Z9" s="4"/>
      <c r="AA9" s="4"/>
    </row>
    <row r="10" spans="1:27" x14ac:dyDescent="0.2">
      <c r="A10" s="65"/>
      <c r="B10" s="67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64"/>
      <c r="S10" s="65"/>
      <c r="T10" s="65"/>
      <c r="U10" s="66"/>
      <c r="V10" s="65"/>
      <c r="W10" s="65"/>
      <c r="X10" s="65"/>
      <c r="Y10" s="4"/>
      <c r="Z10" s="4"/>
      <c r="AA10" s="4"/>
    </row>
    <row r="11" spans="1:27" x14ac:dyDescent="0.2">
      <c r="A11" s="122" t="s">
        <v>13</v>
      </c>
      <c r="B11" s="120" t="s">
        <v>51</v>
      </c>
      <c r="C11" s="120" t="s">
        <v>22</v>
      </c>
      <c r="D11" s="122" t="s">
        <v>0</v>
      </c>
      <c r="E11" s="123" t="s">
        <v>15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41" t="s">
        <v>10</v>
      </c>
      <c r="R11" s="137" t="s">
        <v>43</v>
      </c>
      <c r="S11" s="121" t="s">
        <v>11</v>
      </c>
      <c r="T11" s="121"/>
      <c r="U11" s="121"/>
      <c r="V11" s="121"/>
      <c r="W11" s="121"/>
      <c r="X11" s="121"/>
      <c r="Y11" s="121"/>
      <c r="Z11" s="121"/>
      <c r="AA11" s="121"/>
    </row>
    <row r="12" spans="1:27" x14ac:dyDescent="0.2">
      <c r="A12" s="139"/>
      <c r="B12" s="140"/>
      <c r="C12" s="140"/>
      <c r="D12" s="139"/>
      <c r="E12" s="103" t="s">
        <v>1</v>
      </c>
      <c r="F12" s="103" t="s">
        <v>2</v>
      </c>
      <c r="G12" s="103" t="s">
        <v>3</v>
      </c>
      <c r="H12" s="103" t="s">
        <v>4</v>
      </c>
      <c r="I12" s="103" t="s">
        <v>3</v>
      </c>
      <c r="J12" s="103" t="s">
        <v>5</v>
      </c>
      <c r="K12" s="103" t="s">
        <v>5</v>
      </c>
      <c r="L12" s="103" t="s">
        <v>4</v>
      </c>
      <c r="M12" s="103" t="s">
        <v>6</v>
      </c>
      <c r="N12" s="103" t="s">
        <v>7</v>
      </c>
      <c r="O12" s="103" t="s">
        <v>8</v>
      </c>
      <c r="P12" s="103" t="s">
        <v>9</v>
      </c>
      <c r="Q12" s="142"/>
      <c r="R12" s="138"/>
      <c r="S12" s="104" t="s">
        <v>35</v>
      </c>
      <c r="T12" s="105" t="s">
        <v>16</v>
      </c>
      <c r="U12" s="104" t="s">
        <v>23</v>
      </c>
      <c r="V12" s="104" t="s">
        <v>16</v>
      </c>
      <c r="W12" s="104" t="s">
        <v>23</v>
      </c>
      <c r="X12" s="104" t="s">
        <v>16</v>
      </c>
      <c r="Y12" s="104" t="s">
        <v>23</v>
      </c>
      <c r="Z12" s="104" t="s">
        <v>16</v>
      </c>
      <c r="AA12" s="105" t="s">
        <v>12</v>
      </c>
    </row>
    <row r="13" spans="1:27" ht="60.75" customHeight="1" x14ac:dyDescent="0.2">
      <c r="A13" s="42">
        <v>1</v>
      </c>
      <c r="B13" s="109" t="s">
        <v>83</v>
      </c>
      <c r="C13" s="109"/>
      <c r="D13" s="109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3"/>
      <c r="T13" s="73"/>
      <c r="U13" s="73"/>
      <c r="V13" s="73"/>
      <c r="W13" s="73"/>
      <c r="X13" s="73"/>
      <c r="Y13" s="18"/>
      <c r="Z13" s="18"/>
      <c r="AA13" s="18"/>
    </row>
    <row r="14" spans="1:27" ht="145.5" customHeight="1" x14ac:dyDescent="0.2">
      <c r="A14" s="74" t="s">
        <v>27</v>
      </c>
      <c r="B14" s="55" t="s">
        <v>117</v>
      </c>
      <c r="C14" s="55" t="s">
        <v>24</v>
      </c>
      <c r="D14" s="55" t="s">
        <v>115</v>
      </c>
      <c r="E14" s="55"/>
      <c r="F14" s="55"/>
      <c r="G14" s="55"/>
      <c r="H14" s="55"/>
      <c r="I14" s="55" t="s">
        <v>28</v>
      </c>
      <c r="J14" s="55" t="s">
        <v>28</v>
      </c>
      <c r="K14" s="55" t="s">
        <v>28</v>
      </c>
      <c r="L14" s="55" t="s">
        <v>28</v>
      </c>
      <c r="M14" s="55" t="s">
        <v>28</v>
      </c>
      <c r="N14" s="55" t="s">
        <v>28</v>
      </c>
      <c r="O14" s="55" t="s">
        <v>28</v>
      </c>
      <c r="P14" s="55"/>
      <c r="Q14" s="55" t="s">
        <v>65</v>
      </c>
      <c r="R14" s="55" t="s">
        <v>116</v>
      </c>
      <c r="S14" s="55" t="s">
        <v>65</v>
      </c>
      <c r="T14" s="59">
        <f>3000</f>
        <v>3000</v>
      </c>
      <c r="U14" s="75" t="s">
        <v>41</v>
      </c>
      <c r="V14" s="59">
        <f>1000</f>
        <v>1000</v>
      </c>
      <c r="W14" s="76" t="s">
        <v>55</v>
      </c>
      <c r="X14" s="59">
        <v>0</v>
      </c>
      <c r="Y14" s="77" t="s">
        <v>61</v>
      </c>
      <c r="Z14" s="78" t="e">
        <f>#REF!</f>
        <v>#REF!</v>
      </c>
      <c r="AA14" s="78" t="e">
        <f>T14+V14+X14+Z14</f>
        <v>#REF!</v>
      </c>
    </row>
    <row r="15" spans="1:27" ht="127.5" x14ac:dyDescent="0.2">
      <c r="A15" s="56" t="s">
        <v>49</v>
      </c>
      <c r="B15" s="55" t="s">
        <v>84</v>
      </c>
      <c r="C15" s="55" t="s">
        <v>24</v>
      </c>
      <c r="D15" s="79" t="s">
        <v>123</v>
      </c>
      <c r="E15" s="53" t="s">
        <v>28</v>
      </c>
      <c r="F15" s="53" t="s">
        <v>28</v>
      </c>
      <c r="G15" s="53" t="s">
        <v>28</v>
      </c>
      <c r="H15" s="53"/>
      <c r="I15" s="53"/>
      <c r="J15" s="53"/>
      <c r="K15" s="53"/>
      <c r="L15" s="53"/>
      <c r="M15" s="53"/>
      <c r="N15" s="53"/>
      <c r="O15" s="53"/>
      <c r="P15" s="53"/>
      <c r="Q15" s="55" t="s">
        <v>70</v>
      </c>
      <c r="R15" s="55" t="s">
        <v>85</v>
      </c>
      <c r="S15" s="55" t="s">
        <v>65</v>
      </c>
      <c r="T15" s="59">
        <f>125*4</f>
        <v>500</v>
      </c>
      <c r="U15" s="75" t="s">
        <v>41</v>
      </c>
      <c r="V15" s="51">
        <v>0</v>
      </c>
      <c r="W15" s="76" t="s">
        <v>25</v>
      </c>
      <c r="X15" s="78">
        <v>500</v>
      </c>
      <c r="Y15" s="77" t="s">
        <v>67</v>
      </c>
      <c r="Z15" s="78">
        <v>0</v>
      </c>
      <c r="AA15" s="78">
        <f>T15+V15+X15+Z15</f>
        <v>1000</v>
      </c>
    </row>
    <row r="16" spans="1:27" ht="15" x14ac:dyDescent="0.2">
      <c r="A16" s="29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29"/>
      <c r="R16" s="107"/>
      <c r="S16" s="29"/>
      <c r="T16" s="29"/>
      <c r="U16" s="108"/>
      <c r="V16" s="29"/>
      <c r="W16" s="29"/>
      <c r="X16" s="29"/>
      <c r="Y16" s="29"/>
      <c r="Z16" s="29"/>
      <c r="AA16" s="35" t="e">
        <f>SUM(AA14:AA15)</f>
        <v>#REF!</v>
      </c>
    </row>
    <row r="17" spans="1:27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</sheetData>
  <mergeCells count="15">
    <mergeCell ref="A9:X9"/>
    <mergeCell ref="A1:X1"/>
    <mergeCell ref="A2:X2"/>
    <mergeCell ref="A3:X3"/>
    <mergeCell ref="A5:B5"/>
    <mergeCell ref="C5:Q5"/>
    <mergeCell ref="R11:R12"/>
    <mergeCell ref="S11:AA11"/>
    <mergeCell ref="B13:D13"/>
    <mergeCell ref="A11:A12"/>
    <mergeCell ref="B11:B12"/>
    <mergeCell ref="C11:C12"/>
    <mergeCell ref="D11:D12"/>
    <mergeCell ref="E11:P11"/>
    <mergeCell ref="Q11:Q12"/>
  </mergeCells>
  <pageMargins left="0.23958333333333334" right="2.4509803921568627E-2" top="0.75" bottom="0.75" header="0.3" footer="0.3"/>
  <pageSetup paperSize="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0"/>
  <sheetViews>
    <sheetView view="pageLayout" topLeftCell="A4" zoomScaleNormal="100" workbookViewId="0">
      <selection activeCell="G34" sqref="G34:G36"/>
    </sheetView>
  </sheetViews>
  <sheetFormatPr baseColWidth="10" defaultRowHeight="12.75" x14ac:dyDescent="0.2"/>
  <cols>
    <col min="1" max="1" width="7.5703125" customWidth="1"/>
    <col min="2" max="2" width="4.140625" customWidth="1"/>
    <col min="3" max="3" width="25.140625" customWidth="1"/>
    <col min="4" max="5" width="22.42578125" customWidth="1"/>
    <col min="6" max="6" width="24.7109375" customWidth="1"/>
    <col min="7" max="7" width="19.7109375" customWidth="1"/>
    <col min="8" max="8" width="18.5703125" customWidth="1"/>
  </cols>
  <sheetData>
    <row r="1" spans="3:14" x14ac:dyDescent="0.2">
      <c r="C1" s="147" t="s">
        <v>91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3" spans="3:14" x14ac:dyDescent="0.2">
      <c r="C3" s="148" t="s">
        <v>90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3:14" x14ac:dyDescent="0.2"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3:14" ht="25.5" x14ac:dyDescent="0.2">
      <c r="C5" s="143" t="s">
        <v>36</v>
      </c>
      <c r="D5" s="24" t="s">
        <v>42</v>
      </c>
      <c r="E5" s="24" t="s">
        <v>41</v>
      </c>
      <c r="F5" s="24" t="s">
        <v>25</v>
      </c>
      <c r="G5" s="27" t="s">
        <v>46</v>
      </c>
      <c r="H5" s="25" t="s">
        <v>12</v>
      </c>
      <c r="I5" s="150"/>
      <c r="J5" s="151"/>
      <c r="K5" s="23"/>
      <c r="L5" s="23"/>
      <c r="M5" s="19"/>
    </row>
    <row r="6" spans="3:14" x14ac:dyDescent="0.2">
      <c r="C6" s="143"/>
      <c r="D6" s="25" t="s">
        <v>37</v>
      </c>
      <c r="E6" s="25"/>
      <c r="F6" s="25"/>
      <c r="G6" s="25" t="s">
        <v>37</v>
      </c>
      <c r="H6" s="25" t="s">
        <v>37</v>
      </c>
      <c r="I6" s="150"/>
      <c r="J6" s="151"/>
      <c r="K6" s="19"/>
      <c r="L6" s="19"/>
      <c r="M6" s="19"/>
    </row>
    <row r="7" spans="3:14" x14ac:dyDescent="0.2">
      <c r="C7" s="18" t="s">
        <v>38</v>
      </c>
      <c r="D7" s="37">
        <v>4750</v>
      </c>
      <c r="E7" s="37">
        <v>146200</v>
      </c>
      <c r="F7" s="37">
        <v>6950</v>
      </c>
      <c r="G7" s="37">
        <v>5525</v>
      </c>
      <c r="H7" s="37">
        <f>D7+E7+F7+G7</f>
        <v>163425</v>
      </c>
      <c r="I7" s="1"/>
      <c r="J7" s="20"/>
      <c r="K7" s="21"/>
      <c r="L7" s="21"/>
      <c r="M7" s="21"/>
    </row>
    <row r="8" spans="3:14" x14ac:dyDescent="0.2">
      <c r="C8" s="18" t="s">
        <v>26</v>
      </c>
      <c r="D8" s="37">
        <v>1250</v>
      </c>
      <c r="E8" s="37">
        <v>3000</v>
      </c>
      <c r="F8" s="37">
        <v>1000</v>
      </c>
      <c r="G8" s="37">
        <v>0</v>
      </c>
      <c r="H8" s="37">
        <f>D8+E8+F8+G8</f>
        <v>5250</v>
      </c>
      <c r="I8" s="1"/>
      <c r="J8" s="20"/>
      <c r="K8" s="21"/>
      <c r="L8" s="20"/>
      <c r="M8" s="21"/>
    </row>
    <row r="9" spans="3:14" x14ac:dyDescent="0.2">
      <c r="C9" s="18" t="s">
        <v>118</v>
      </c>
      <c r="D9" s="37">
        <v>3111</v>
      </c>
      <c r="E9" s="37">
        <v>1000</v>
      </c>
      <c r="F9" s="37">
        <v>650</v>
      </c>
      <c r="G9" s="37">
        <v>0</v>
      </c>
      <c r="H9" s="37">
        <f>D9+E9+F9+G9</f>
        <v>4761</v>
      </c>
      <c r="I9" s="1"/>
      <c r="J9" s="20"/>
      <c r="K9" s="21"/>
      <c r="L9" s="20"/>
      <c r="M9" s="21"/>
    </row>
    <row r="10" spans="3:14" x14ac:dyDescent="0.2">
      <c r="C10" s="18" t="s">
        <v>119</v>
      </c>
      <c r="D10" s="37">
        <v>2000</v>
      </c>
      <c r="E10" s="37">
        <v>3000</v>
      </c>
      <c r="F10" s="37">
        <v>1000</v>
      </c>
      <c r="G10" s="37">
        <v>0</v>
      </c>
      <c r="H10" s="37">
        <f>D10+E10+F10+G10</f>
        <v>6000</v>
      </c>
      <c r="I10" s="1"/>
      <c r="J10" s="20"/>
      <c r="K10" s="21"/>
      <c r="L10" s="20"/>
      <c r="M10" s="21"/>
    </row>
    <row r="11" spans="3:14" x14ac:dyDescent="0.2">
      <c r="C11" s="18" t="s">
        <v>120</v>
      </c>
      <c r="D11" s="37">
        <v>500</v>
      </c>
      <c r="E11" s="37">
        <v>0</v>
      </c>
      <c r="F11" s="37">
        <v>500</v>
      </c>
      <c r="G11" s="37">
        <v>0</v>
      </c>
      <c r="H11" s="37">
        <f>D11+E11+F11+G11</f>
        <v>1000</v>
      </c>
      <c r="I11" s="1"/>
      <c r="J11" s="20"/>
      <c r="K11" s="21"/>
      <c r="L11" s="20"/>
      <c r="M11" s="21"/>
    </row>
    <row r="12" spans="3:14" ht="15" x14ac:dyDescent="0.25">
      <c r="C12" s="144" t="s">
        <v>45</v>
      </c>
      <c r="D12" s="145"/>
      <c r="E12" s="145"/>
      <c r="F12" s="145"/>
      <c r="G12" s="146"/>
      <c r="H12" s="38">
        <f>SUM(H7:H11)</f>
        <v>180436</v>
      </c>
      <c r="I12" s="1"/>
      <c r="J12" s="20"/>
      <c r="K12" s="20"/>
      <c r="L12" s="20"/>
      <c r="M12" s="20"/>
    </row>
    <row r="13" spans="3:14" x14ac:dyDescent="0.2">
      <c r="C13" s="1"/>
      <c r="D13" s="20"/>
      <c r="E13" s="20"/>
      <c r="F13" s="20"/>
      <c r="G13" s="20"/>
      <c r="H13" s="20"/>
      <c r="I13" s="1"/>
      <c r="J13" s="20"/>
      <c r="K13" s="20"/>
      <c r="L13" s="20"/>
      <c r="M13" s="20"/>
    </row>
    <row r="14" spans="3:14" x14ac:dyDescent="0.2">
      <c r="C14" s="143" t="s">
        <v>36</v>
      </c>
      <c r="D14" s="39" t="s">
        <v>12</v>
      </c>
      <c r="E14" s="21"/>
      <c r="F14" s="21"/>
      <c r="G14" s="21"/>
      <c r="H14" s="26"/>
      <c r="I14" s="1"/>
      <c r="J14" s="20"/>
      <c r="K14" s="21"/>
      <c r="L14" s="21"/>
      <c r="M14" s="22"/>
    </row>
    <row r="15" spans="3:14" x14ac:dyDescent="0.2">
      <c r="C15" s="143"/>
      <c r="D15" s="39" t="s">
        <v>37</v>
      </c>
      <c r="J15" s="1"/>
      <c r="K15" s="1"/>
      <c r="L15" s="1"/>
      <c r="M15" s="1"/>
    </row>
    <row r="16" spans="3:14" x14ac:dyDescent="0.2">
      <c r="C16" s="18" t="s">
        <v>38</v>
      </c>
      <c r="D16" s="40">
        <v>163425</v>
      </c>
    </row>
    <row r="17" spans="3:4" x14ac:dyDescent="0.2">
      <c r="C17" s="18" t="s">
        <v>26</v>
      </c>
      <c r="D17" s="40">
        <v>5250</v>
      </c>
    </row>
    <row r="18" spans="3:4" x14ac:dyDescent="0.2">
      <c r="C18" s="18" t="s">
        <v>118</v>
      </c>
      <c r="D18" s="40">
        <v>4761</v>
      </c>
    </row>
    <row r="19" spans="3:4" x14ac:dyDescent="0.2">
      <c r="C19" s="18" t="s">
        <v>119</v>
      </c>
      <c r="D19" s="40">
        <v>6000</v>
      </c>
    </row>
    <row r="20" spans="3:4" x14ac:dyDescent="0.2">
      <c r="C20" s="18" t="s">
        <v>120</v>
      </c>
      <c r="D20" s="40">
        <v>1000</v>
      </c>
    </row>
  </sheetData>
  <mergeCells count="8">
    <mergeCell ref="C14:C15"/>
    <mergeCell ref="C12:G12"/>
    <mergeCell ref="C1:N1"/>
    <mergeCell ref="C3:N3"/>
    <mergeCell ref="C4:N4"/>
    <mergeCell ref="C5:C6"/>
    <mergeCell ref="I5:I6"/>
    <mergeCell ref="J5:J6"/>
  </mergeCells>
  <pageMargins left="0.7" right="0.5208333333333333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PORTADA </vt:lpstr>
      <vt:lpstr>Proteccion y control</vt:lpstr>
      <vt:lpstr>Investigación y Monitoreo</vt:lpstr>
      <vt:lpstr>Conservación de RRNN</vt:lpstr>
      <vt:lpstr>Ordenamiento territorial</vt:lpstr>
      <vt:lpstr>Uso Público</vt:lpstr>
      <vt:lpstr>PRESUPUESTO IDEAL 2020</vt:lpstr>
      <vt:lpstr>'Investigación y Monitoreo'!Área_de_impresión</vt:lpstr>
      <vt:lpstr>'Ordenamiento territorial'!Área_de_impresión</vt:lpstr>
    </vt:vector>
  </TitlesOfParts>
  <Company>CONAP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usuario</cp:lastModifiedBy>
  <cp:lastPrinted>2019-05-02T16:06:06Z</cp:lastPrinted>
  <dcterms:created xsi:type="dcterms:W3CDTF">2001-01-15T17:49:33Z</dcterms:created>
  <dcterms:modified xsi:type="dcterms:W3CDTF">2019-05-07T03:29:44Z</dcterms:modified>
</cp:coreProperties>
</file>