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5345" windowHeight="4455" activeTab="3"/>
  </bookViews>
  <sheets>
    <sheet name="Proteccion y control" sheetId="1" r:id="rId1"/>
    <sheet name="Investigación y Monitoreo" sheetId="2" r:id="rId2"/>
    <sheet name="Uso Público" sheetId="18" r:id="rId3"/>
    <sheet name="Presupuesto ideal 2020" sheetId="13" r:id="rId4"/>
    <sheet name="Presupuesto 1017" sheetId="14" r:id="rId5"/>
  </sheets>
  <definedNames>
    <definedName name="_xlnm.Print_Area" localSheetId="1">'Investigación y Monitoreo'!$A$1:$X$10</definedName>
  </definedNames>
  <calcPr calcId="145621"/>
</workbook>
</file>

<file path=xl/calcChain.xml><?xml version="1.0" encoding="utf-8"?>
<calcChain xmlns="http://schemas.openxmlformats.org/spreadsheetml/2006/main">
  <c r="G10" i="13" l="1"/>
  <c r="G8" i="13"/>
  <c r="G9" i="13"/>
  <c r="G7" i="13"/>
  <c r="V24" i="18"/>
  <c r="X24" i="18"/>
  <c r="Z24" i="18"/>
  <c r="T24" i="18"/>
  <c r="V11" i="2"/>
  <c r="X11" i="2"/>
  <c r="Z11" i="2"/>
  <c r="T11" i="2"/>
  <c r="AA25" i="1"/>
  <c r="Z25" i="1"/>
  <c r="X25" i="1"/>
  <c r="V25" i="1"/>
  <c r="T25" i="1"/>
  <c r="V13" i="1"/>
  <c r="X13" i="1"/>
  <c r="Z13" i="1"/>
  <c r="AA13" i="1"/>
  <c r="T13" i="1"/>
  <c r="X12" i="18" l="1"/>
  <c r="V12" i="18"/>
  <c r="T12" i="18"/>
  <c r="Z24" i="1" l="1"/>
  <c r="AA24" i="1" s="1"/>
  <c r="AA23" i="18"/>
  <c r="AA10" i="1" l="1"/>
  <c r="Z10" i="18" l="1"/>
  <c r="AA11" i="1"/>
  <c r="I69" i="14"/>
  <c r="J52" i="14"/>
  <c r="G55" i="14"/>
  <c r="K55" i="14"/>
  <c r="H43" i="14"/>
  <c r="I32" i="14"/>
  <c r="G30" i="14"/>
  <c r="G29" i="14"/>
  <c r="J21" i="14"/>
  <c r="J20" i="14"/>
  <c r="J6" i="14"/>
  <c r="H26" i="14"/>
  <c r="K26" i="14"/>
  <c r="G22" i="14"/>
  <c r="K22" i="14"/>
  <c r="H54" i="14"/>
  <c r="H23" i="14"/>
  <c r="H57" i="14"/>
  <c r="J57" i="14"/>
  <c r="H47" i="14"/>
  <c r="J47" i="14"/>
  <c r="J46" i="14"/>
  <c r="G14" i="14"/>
  <c r="G8" i="14"/>
  <c r="H16" i="14"/>
  <c r="H14" i="14"/>
  <c r="J8" i="14"/>
  <c r="I9" i="14"/>
  <c r="K9" i="14"/>
  <c r="K8" i="14"/>
  <c r="K7" i="14"/>
  <c r="I10" i="14"/>
  <c r="K10" i="14"/>
  <c r="I11" i="14"/>
  <c r="K11" i="14"/>
  <c r="I15" i="14"/>
  <c r="K15" i="14"/>
  <c r="I17" i="14"/>
  <c r="K17" i="14"/>
  <c r="J18" i="14"/>
  <c r="J14" i="14"/>
  <c r="I24" i="14"/>
  <c r="I25" i="14"/>
  <c r="I21" i="14"/>
  <c r="I31" i="14"/>
  <c r="K31" i="14"/>
  <c r="K29" i="14"/>
  <c r="K28" i="14"/>
  <c r="H29" i="14"/>
  <c r="J29" i="14"/>
  <c r="Z12" i="1"/>
  <c r="I41" i="14"/>
  <c r="K41" i="14"/>
  <c r="K40" i="14"/>
  <c r="K39" i="14"/>
  <c r="H42" i="14"/>
  <c r="J40" i="14"/>
  <c r="J39" i="14"/>
  <c r="J37" i="14"/>
  <c r="F8" i="13"/>
  <c r="G44" i="14"/>
  <c r="G40" i="14"/>
  <c r="I48" i="14"/>
  <c r="I47" i="14"/>
  <c r="G49" i="14"/>
  <c r="K49" i="14"/>
  <c r="I53" i="14"/>
  <c r="I52" i="14"/>
  <c r="I58" i="14"/>
  <c r="I57" i="14"/>
  <c r="G59" i="14"/>
  <c r="G57" i="14"/>
  <c r="H68" i="14"/>
  <c r="J68" i="14"/>
  <c r="J67" i="14"/>
  <c r="J66" i="14"/>
  <c r="J65" i="14"/>
  <c r="F9" i="13"/>
  <c r="I70" i="14"/>
  <c r="K70" i="14"/>
  <c r="H8" i="14"/>
  <c r="H7" i="14"/>
  <c r="H67" i="14"/>
  <c r="G52" i="14"/>
  <c r="H21" i="14"/>
  <c r="K59" i="14"/>
  <c r="K16" i="14"/>
  <c r="K14" i="14"/>
  <c r="K13" i="14"/>
  <c r="K44" i="14"/>
  <c r="I68" i="14"/>
  <c r="K23" i="14"/>
  <c r="H52" i="14"/>
  <c r="K32" i="14"/>
  <c r="K48" i="14"/>
  <c r="I29" i="14"/>
  <c r="G21" i="14"/>
  <c r="G20" i="14"/>
  <c r="G13" i="14"/>
  <c r="K24" i="14"/>
  <c r="K43" i="14"/>
  <c r="K54" i="14"/>
  <c r="I14" i="14"/>
  <c r="I13" i="14"/>
  <c r="I8" i="14"/>
  <c r="K30" i="14"/>
  <c r="G7" i="14"/>
  <c r="K18" i="14"/>
  <c r="J7" i="14"/>
  <c r="G68" i="14"/>
  <c r="G67" i="14"/>
  <c r="K69" i="14"/>
  <c r="J28" i="14"/>
  <c r="J13" i="14"/>
  <c r="K53" i="14"/>
  <c r="H40" i="14"/>
  <c r="H39" i="14"/>
  <c r="K42" i="14"/>
  <c r="G28" i="14"/>
  <c r="I67" i="14"/>
  <c r="I66" i="14"/>
  <c r="I65" i="14"/>
  <c r="H20" i="14"/>
  <c r="K52" i="14"/>
  <c r="I28" i="14"/>
  <c r="H66" i="14"/>
  <c r="H65" i="14"/>
  <c r="I7" i="14"/>
  <c r="K68" i="14"/>
  <c r="K67" i="14"/>
  <c r="K66" i="14"/>
  <c r="K65" i="14"/>
  <c r="G66" i="14"/>
  <c r="G65" i="14"/>
  <c r="G6" i="14"/>
  <c r="H6" i="14"/>
  <c r="J3" i="14"/>
  <c r="K47" i="14"/>
  <c r="I20" i="14"/>
  <c r="I6" i="14"/>
  <c r="H13" i="14"/>
  <c r="K21" i="14"/>
  <c r="K20" i="14"/>
  <c r="K6" i="14"/>
  <c r="G39" i="14"/>
  <c r="H28" i="14"/>
  <c r="K58" i="14"/>
  <c r="K57" i="14"/>
  <c r="G47" i="14"/>
  <c r="Z10" i="2"/>
  <c r="I40" i="14"/>
  <c r="K25" i="14"/>
  <c r="I46" i="14"/>
  <c r="H46" i="14"/>
  <c r="H37" i="14"/>
  <c r="H3" i="14"/>
  <c r="G46" i="14"/>
  <c r="G37" i="14"/>
  <c r="I39" i="14"/>
  <c r="I37" i="14"/>
  <c r="K46" i="14"/>
  <c r="K37" i="14"/>
  <c r="K3" i="14"/>
  <c r="G3" i="14"/>
  <c r="I3" i="14"/>
  <c r="AA10" i="18" l="1"/>
  <c r="Z11" i="18"/>
  <c r="AA11" i="18" s="1"/>
  <c r="AA10" i="2"/>
  <c r="AA11" i="2" s="1"/>
  <c r="AA12" i="1"/>
  <c r="AA12" i="18" l="1"/>
</calcChain>
</file>

<file path=xl/sharedStrings.xml><?xml version="1.0" encoding="utf-8"?>
<sst xmlns="http://schemas.openxmlformats.org/spreadsheetml/2006/main" count="427" uniqueCount="153">
  <si>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</si>
  <si>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</si>
  <si>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</si>
  <si>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</si>
  <si>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</si>
  <si>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</si>
  <si>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</si>
  <si>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</si>
  <si>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</si>
  <si>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</si>
  <si>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</si>
  <si>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Financiamiento</t>
  </si>
  <si>
    <t>TOTAL</t>
  </si>
  <si>
    <t>No.</t>
  </si>
  <si>
    <t>CONSEJO NACIONAL DE AREA PROTEGIDAS -CONAP-</t>
  </si>
  <si>
    <t>Meses</t>
  </si>
  <si>
    <t>Monto</t>
  </si>
  <si>
    <t>CONSEJO NACIONAL DE AREAS PROTEGIDAS -CONAP-</t>
  </si>
  <si>
    <t>Ubicación Geográfica</t>
  </si>
  <si>
    <t>Código</t>
  </si>
  <si>
    <t>Área Protegida</t>
  </si>
  <si>
    <t>CONAP</t>
  </si>
  <si>
    <t>Investigación y Monitoreo</t>
  </si>
  <si>
    <t>X</t>
  </si>
  <si>
    <t>3. Programa: Protección y control</t>
  </si>
  <si>
    <t>1. Línea de acción: Conservación del área protegida y su biodiversidad.</t>
  </si>
  <si>
    <t>2. Línea de acción: Conservación del área protegida y su biodiversidad</t>
  </si>
  <si>
    <t>RUBROS</t>
  </si>
  <si>
    <t>COSTO/ UNIDAD/Q.</t>
  </si>
  <si>
    <t>Verifica-dores</t>
  </si>
  <si>
    <t xml:space="preserve">Código </t>
  </si>
  <si>
    <t xml:space="preserve">PROGRAMA </t>
  </si>
  <si>
    <t>total (Q)</t>
  </si>
  <si>
    <t>Protección y Control</t>
  </si>
  <si>
    <t>Listado de participantes, fotografias, informe</t>
  </si>
  <si>
    <t>Municipalidad, CONAP. (ESTEFFOR)</t>
  </si>
  <si>
    <t>Capacitacion sobre la metodologia de recoleccion de semillas nativas.</t>
  </si>
  <si>
    <t>RENGLON</t>
  </si>
  <si>
    <t>UNIDAD DE MEDIDA</t>
  </si>
  <si>
    <t>CANTIDAD</t>
  </si>
  <si>
    <t>CODIGO</t>
  </si>
  <si>
    <t>COMUNIDAD</t>
  </si>
  <si>
    <t>MUNICIPALIDAD</t>
  </si>
  <si>
    <t>OTRAS INSTITUCIONES (Q)</t>
  </si>
  <si>
    <t>PROGRAMA DE CONTROL Y VIGILANCIA</t>
  </si>
  <si>
    <t>TOTAL POR PROGRAMA</t>
  </si>
  <si>
    <t>SUB TOTAL AC=</t>
  </si>
  <si>
    <t>Jornal</t>
  </si>
  <si>
    <t>Unidad</t>
  </si>
  <si>
    <t>Jornales de Autoridades Locales</t>
  </si>
  <si>
    <t>Técnico Forestal</t>
  </si>
  <si>
    <t>Combustible</t>
  </si>
  <si>
    <t>km/galon</t>
  </si>
  <si>
    <t>Viaticos</t>
  </si>
  <si>
    <t>Nombre</t>
  </si>
  <si>
    <t>Codigo</t>
  </si>
  <si>
    <t>Verificadores</t>
  </si>
  <si>
    <t>Técnico Forestal Municipal</t>
  </si>
  <si>
    <t>Técnicos CONAP</t>
  </si>
  <si>
    <t>ESTEFFOR</t>
  </si>
  <si>
    <t>Municipalidad de Jacaltenango</t>
  </si>
  <si>
    <t>Costo de afiches</t>
  </si>
  <si>
    <t>Costo de spot y tv</t>
  </si>
  <si>
    <t>PROGRAMA DE MANEJO DE RECUROS</t>
  </si>
  <si>
    <t>Resultado 1.2.Se logra realizar acciones para la conservacion de las especies nativas dentro del área.</t>
  </si>
  <si>
    <t>PROGRAMA DE INVESTIGACIÓN Y MONITOREO</t>
  </si>
  <si>
    <t>Resutaltado 1.1. Se logra la conservacion de especies de importancia y en peligro de extinción</t>
  </si>
  <si>
    <t>Actividad 1.1. Elaboración de un estudio floristico de las especies existentes dentro del área protegida.</t>
  </si>
  <si>
    <t>jornal</t>
  </si>
  <si>
    <t>Costo del Estudio Florisitico</t>
  </si>
  <si>
    <t>Tecnico Forestal</t>
  </si>
  <si>
    <t>Costo de producción por unidad</t>
  </si>
  <si>
    <t>GRAN TOTAL</t>
  </si>
  <si>
    <t>OTRAS INSTITUCIONES</t>
  </si>
  <si>
    <t xml:space="preserve">Objetivo 1. Lograr la conservación de la biodiversidad del área protegida "Montaña Aq´omá". </t>
  </si>
  <si>
    <r>
      <rPr>
        <b/>
        <sz val="10"/>
        <rFont val="Arial"/>
        <family val="2"/>
      </rPr>
      <t>Actividad 1.1.</t>
    </r>
    <r>
      <rPr>
        <sz val="10"/>
        <rFont val="Arial"/>
        <family val="2"/>
      </rPr>
      <t xml:space="preserve"> Formulación y ejecución del plan municipal de prevención de incendios forestales.</t>
    </r>
  </si>
  <si>
    <r>
      <rPr>
        <b/>
        <sz val="10"/>
        <rFont val="Arial"/>
        <family val="2"/>
      </rPr>
      <t xml:space="preserve">Actividad 1.2. </t>
    </r>
    <r>
      <rPr>
        <sz val="10"/>
        <rFont val="Arial"/>
        <family val="2"/>
      </rPr>
      <t xml:space="preserve"> Capacitación a autoridades comunales ( Alcaldes aux, Guardabosques, cocodes) del área protegida "Montaña Aq´omá"</t>
    </r>
  </si>
  <si>
    <t>Resultado 1.2. Autoridades locales de 7 comunidades son capacitados sobre prevención y control de incendios forestales</t>
  </si>
  <si>
    <t>Resultado 1.3. Se cuenta con rotulacion para la sensibilizacion y consevacion del AP "Montaña Aq´omá"</t>
  </si>
  <si>
    <t>Rotulos Elaborados y Colocados</t>
  </si>
  <si>
    <t>Resultado 1.4. Se cuenta con monitoreos y recorridos para la conservacion del AP.</t>
  </si>
  <si>
    <t>Jornales de la Comunidad</t>
  </si>
  <si>
    <t>Tecnico Municipal</t>
  </si>
  <si>
    <t>MANEJO DE RECURSO</t>
  </si>
  <si>
    <t>Comunidad</t>
  </si>
  <si>
    <t>2. Programa: Investigacion y Monitoreo</t>
  </si>
  <si>
    <t>INVESTIGACION Y MONITOREO</t>
  </si>
  <si>
    <r>
      <rPr>
        <b/>
        <sz val="10"/>
        <rFont val="Arial"/>
        <family val="2"/>
      </rPr>
      <t>Resultado 1.1.</t>
    </r>
    <r>
      <rPr>
        <sz val="10"/>
        <rFont val="Arial"/>
        <family val="2"/>
      </rPr>
      <t xml:space="preserve"> Un plan elaborado y ejecutado para prevenir y controlar los incendios forestales a través de reuniones con municipalidad,  organizaciones e instituciones presentes en el área</t>
    </r>
  </si>
  <si>
    <t>Actividad 1.3. Elaboracion y colocación de rotulos dentro y fuera del AP.</t>
  </si>
  <si>
    <t>Actividad 1.4. Monitoreos y recorridos para la conservación del AP</t>
  </si>
  <si>
    <t>Resultado 1.Conocer el listado de las especies en peligro de extinción.</t>
  </si>
  <si>
    <t>Resultado 1.1. Se cuenta con todas las especies que se encuentran dentro del área protegida.</t>
  </si>
  <si>
    <t>Actividad 1.2.1 Recolección de semillas de las especes nativas en peligro de extinción</t>
  </si>
  <si>
    <t>Actividad 1.2.2. Capacitacion sobre la metodologia de recoleccion de semillas nativas.</t>
  </si>
  <si>
    <t>1.2.3. Implementación de un vivero municipal con especies nativas</t>
  </si>
  <si>
    <t>Objetivo 1. Promover el manejo de recurso naturales de forma sostenible de especies nativas del Área Protegida.</t>
  </si>
  <si>
    <t>Actividad 1.1. Elaborar un estudio de porcentaje de prendimiento de especies nativas a traves de los métodos de propagación</t>
  </si>
  <si>
    <t>Personal Municipal</t>
  </si>
  <si>
    <t>4. Resultado esperado:    Contar con estudios apropiados de investigación que orienten su administración y manejo</t>
  </si>
  <si>
    <t>PARQUE REGIONAL MUNICIPAL "Montaña Aq´omá" Jacaltenango</t>
  </si>
  <si>
    <t>Otras Instituciones</t>
  </si>
  <si>
    <t>MUNI</t>
  </si>
  <si>
    <t xml:space="preserve"> CONAP</t>
  </si>
  <si>
    <t>Dismuir las acciones ilegales dentro del área protegia a tráves de monitoreos y control constantes de las comunidades aledañas.</t>
  </si>
  <si>
    <t xml:space="preserve">Estudio finalizado </t>
  </si>
  <si>
    <t>Otras instuciones</t>
  </si>
  <si>
    <t>2. Programa: Uso Publico</t>
  </si>
  <si>
    <t>3. Sub programa: Educación ambiental y cultural</t>
  </si>
  <si>
    <t>Mantenimiento de rodas corta fuegos en el limite del área protegida.</t>
  </si>
  <si>
    <t>Rondas corta fuegos elaboradas en todo el perimetro del Área  que reduzca el riesgo de incendios dentro del Parque Regional Municipal Montaña Aqómá.</t>
  </si>
  <si>
    <t>Técnicos Forestales de la Municipal, Comunidades  (El Mul, Aqoma, Paya, Witzobal, Chapaltelaj, Meste) CONAP</t>
  </si>
  <si>
    <t xml:space="preserve">Monitoreos para el control y vigilancia de talas, extraccion de vida silvestre, invasión y otras acciones ilegales dentro del área protegida </t>
  </si>
  <si>
    <t>Comunidades aledañas, Oficina Forestal Municipal y CONAP.</t>
  </si>
  <si>
    <t>Listado de participantes; fotografías, Boleta de monitoreo</t>
  </si>
  <si>
    <t xml:space="preserve">PRM Montaña Aq´omá </t>
  </si>
  <si>
    <t>Oficina Forestal Municipal, CONAP.</t>
  </si>
  <si>
    <t>Listado de participantes, fotografias</t>
  </si>
  <si>
    <t xml:space="preserve">Reunion con la Municipalidad, organizaciones e instituciones vinculadas al tema. </t>
  </si>
  <si>
    <t>Establecer un rótulo en el acceso principal(El Mul, Huitzobal, Aqoma) del área protegida.</t>
  </si>
  <si>
    <t>x</t>
  </si>
  <si>
    <t>Municipalidad, Comunidad.</t>
  </si>
  <si>
    <t>4. Resultado esperado: El Parque Regional Municipal Montaña Aqoma esta devidamente identificado para visitantes y comunitarios</t>
  </si>
  <si>
    <t>Estudiantes de los distintos centros educativos aprenden sobre la conservacion del Parque Regional Municipal Montaña Aqoma.</t>
  </si>
  <si>
    <t>Fotografias e Informes</t>
  </si>
  <si>
    <t>Oficina Forestal Municipal, CONAP y Centros Educativos</t>
  </si>
  <si>
    <t xml:space="preserve">4. Resultado esperado: El Parque Regional Municipal Montaña Aqoma es visitado constantemente por turistas </t>
  </si>
  <si>
    <t>Municipio de Jacaltenango</t>
  </si>
  <si>
    <t>Realizar charlas  y giras educativas dentro del Parque Regional Municipal Montaña Aqoma.</t>
  </si>
  <si>
    <t>3. Sub programa: Divulgacion y Relaciones Publicas</t>
  </si>
  <si>
    <t xml:space="preserve"> Material audiovisual.</t>
  </si>
  <si>
    <t>Realizar charlas, Material Audiovisual, y Redes Sociales para promover el turismo</t>
  </si>
  <si>
    <t xml:space="preserve">5. Resultado esperado: Conservacion de la diversidad biologica existente en el Parque Regional Municipal "Montaña A´qoma a travez  de la prevención,  control, vigilancia. </t>
  </si>
  <si>
    <t>5. Resultado esperado: Las posibles emergencias como incendios forestales, invacion, talas ilicitas, extreccion de vida silvestre son atendidas con inmediates de forma conjunta entre la municipalidad, comunidades y CONAP</t>
  </si>
  <si>
    <t>La poblacion de Jacaltenango, instituciones y organizaciones presentes en el muniicipio conocen la importancia de la proteccion del Parque Regional Municipal Montaña Aqoma.</t>
  </si>
  <si>
    <r>
      <t xml:space="preserve">4. Sub programa: </t>
    </r>
    <r>
      <rPr>
        <b/>
        <u/>
        <sz val="10"/>
        <rFont val="Arial"/>
        <family val="2"/>
      </rPr>
      <t>Atencion De Emergencias</t>
    </r>
  </si>
  <si>
    <t>Uso Publico</t>
  </si>
  <si>
    <t>Total (Q)</t>
  </si>
  <si>
    <r>
      <t xml:space="preserve">4. Sub programas: </t>
    </r>
    <r>
      <rPr>
        <b/>
        <u/>
        <sz val="10"/>
        <rFont val="Arial"/>
        <family val="2"/>
      </rPr>
      <t>Prevención, Control y Vigilancia</t>
    </r>
  </si>
  <si>
    <t>Resultado Esperado 2,019</t>
  </si>
  <si>
    <t>3. Sub programa: Investigación</t>
  </si>
  <si>
    <t>Las posibles emergencias como incendios forestales, invacion, talas ilicitas, extreccion de vida silvestre son atendidas de forma inmediata y conjunta entre la municipalidad, comunidades, CONAP y CONRED</t>
  </si>
  <si>
    <t>Atencion de emergencias que pongan en riesgo la integtridad del Parque Regional Municipal Montaña Aqoma</t>
  </si>
  <si>
    <t>Oficina  Forestal Municipal, Comunidades, CONAP y CONRED</t>
  </si>
  <si>
    <t>Fotografias e informes, lista de participantes.</t>
  </si>
  <si>
    <t>PLAN OPERATIVO ANUAL 2020</t>
  </si>
  <si>
    <t>Resultado Esperado 2,020</t>
  </si>
  <si>
    <t>Municipio de Jacaltenango.</t>
  </si>
  <si>
    <t>Muni: 3 dias a 100 por dia 2 tecnicos, CONAP 200 POR DIA</t>
  </si>
  <si>
    <t>Contar con un estudio sobre la importancia y el potencial economico de las especies de Parque Regional Municipal Montaña Aqoma</t>
  </si>
  <si>
    <t>Elaborar un estudio sobre las especies de importancia economica, cultural y de conservacion que se encuentran dentro del área protegida.</t>
  </si>
  <si>
    <t>El Parque Regional Municipal Montaña A'qomá esta devidamente identificado para visitantes y comunitarios</t>
  </si>
  <si>
    <t>Rotulo ubicado en los puntos correspondientes, Fotografias</t>
  </si>
  <si>
    <t>El Parque Regional Municipal Montaña Aqoma es visitado por turistas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</si>
</sst>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Q&quot;* #,##0.00_);_(&quot;Q&quot;* \(#,##0.00\);_(&quot;Q&quot;* &quot;-&quot;??_);_(@_)"/>
    <numFmt numFmtId="164" formatCode="[$Q-100A]#,##0.00"/>
    <numFmt numFmtId="165" formatCode="&quot;Q&quot;#,##0.00"/>
    <numFmt numFmtId="166" formatCode="_-[$Q-100A]* #,##0.00_-;\-[$Q-100A]* #,##0.00_-;_-[$Q-100A]* &quot;-&quot;??_-;_-@_-"/>
    <numFmt numFmtId="167" formatCode="_([$Q-100A]* #,##0.00_);_([$Q-100A]* \(#,##0.00\);_([$Q-100A]* &quot;-&quot;??_);_(@_)"/>
  </numFmts>
  <fonts count="2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49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b/>
      <sz val="10"/>
      <color theme="3" tint="-0.499984740745262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2"/>
      <name val="Times New Roman"/>
      <family val="1"/>
    </font>
    <font>
      <b/>
      <u/>
      <sz val="10"/>
      <name val="Arial"/>
      <family val="2"/>
    </font>
    <font>
      <b/>
      <sz val="10"/>
      <name val="Times New Roman"/>
      <family val="1"/>
    </font>
    <font>
      <b/>
      <sz val="9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/>
  </cellStyleXfs>
  <cellXfs count="189">
    <xf numFmtId="0" fontId="0" fillId="0" borderId="0" xfId="0"/>
    <xf numFmtId="0" fontId="0" fillId="0" borderId="0" xfId="0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7" fillId="0" borderId="0" xfId="0" applyFont="1" applyAlignment="1">
      <alignment horizontal="left" vertical="justify"/>
    </xf>
    <xf numFmtId="0" fontId="7" fillId="0" borderId="0" xfId="0" applyFont="1" applyAlignment="1">
      <alignment vertical="justify"/>
    </xf>
    <xf numFmtId="0" fontId="7" fillId="0" borderId="0" xfId="0" applyFont="1"/>
    <xf numFmtId="0" fontId="8" fillId="0" borderId="0" xfId="0" applyFont="1"/>
    <xf numFmtId="0" fontId="12" fillId="0" borderId="0" xfId="0" applyFont="1" applyBorder="1"/>
    <xf numFmtId="0" fontId="13" fillId="0" borderId="0" xfId="0" applyFont="1" applyBorder="1"/>
    <xf numFmtId="0" fontId="14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0" fontId="12" fillId="0" borderId="1" xfId="0" applyFont="1" applyBorder="1" applyAlignment="1">
      <alignment horizontal="left" vertical="top" wrapText="1"/>
    </xf>
    <xf numFmtId="164" fontId="12" fillId="0" borderId="0" xfId="0" applyNumberFormat="1" applyFont="1" applyBorder="1"/>
    <xf numFmtId="0" fontId="12" fillId="0" borderId="0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/>
    </xf>
    <xf numFmtId="0" fontId="0" fillId="0" borderId="1" xfId="0" applyBorder="1"/>
    <xf numFmtId="165" fontId="16" fillId="6" borderId="1" xfId="0" applyNumberFormat="1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165" fontId="2" fillId="0" borderId="1" xfId="0" applyNumberFormat="1" applyFont="1" applyBorder="1"/>
    <xf numFmtId="165" fontId="0" fillId="0" borderId="1" xfId="0" applyNumberFormat="1" applyBorder="1"/>
    <xf numFmtId="0" fontId="5" fillId="0" borderId="1" xfId="2" applyFont="1" applyFill="1" applyBorder="1" applyAlignment="1">
      <alignment vertical="center"/>
    </xf>
    <xf numFmtId="0" fontId="5" fillId="0" borderId="3" xfId="0" applyFont="1" applyFill="1" applyBorder="1"/>
    <xf numFmtId="0" fontId="5" fillId="0" borderId="0" xfId="0" applyFont="1" applyFill="1" applyBorder="1"/>
    <xf numFmtId="0" fontId="5" fillId="0" borderId="1" xfId="0" applyFont="1" applyFill="1" applyBorder="1"/>
    <xf numFmtId="0" fontId="0" fillId="0" borderId="1" xfId="0" applyFill="1" applyBorder="1"/>
    <xf numFmtId="0" fontId="5" fillId="0" borderId="3" xfId="0" applyFont="1" applyBorder="1"/>
    <xf numFmtId="165" fontId="0" fillId="0" borderId="1" xfId="0" applyNumberFormat="1" applyFill="1" applyBorder="1"/>
    <xf numFmtId="165" fontId="0" fillId="0" borderId="2" xfId="0" applyNumberFormat="1" applyBorder="1"/>
    <xf numFmtId="165" fontId="2" fillId="0" borderId="2" xfId="0" applyNumberFormat="1" applyFont="1" applyBorder="1"/>
    <xf numFmtId="165" fontId="0" fillId="0" borderId="0" xfId="0" applyNumberFormat="1" applyBorder="1"/>
    <xf numFmtId="165" fontId="3" fillId="3" borderId="1" xfId="0" applyNumberFormat="1" applyFont="1" applyFill="1" applyBorder="1" applyAlignment="1">
      <alignment horizontal="center"/>
    </xf>
    <xf numFmtId="165" fontId="3" fillId="7" borderId="1" xfId="0" applyNumberFormat="1" applyFont="1" applyFill="1" applyBorder="1" applyAlignment="1">
      <alignment horizontal="center"/>
    </xf>
    <xf numFmtId="0" fontId="0" fillId="0" borderId="1" xfId="0" applyNumberFormat="1" applyBorder="1"/>
    <xf numFmtId="165" fontId="0" fillId="0" borderId="4" xfId="0" applyNumberFormat="1" applyBorder="1"/>
    <xf numFmtId="0" fontId="0" fillId="0" borderId="4" xfId="0" applyBorder="1"/>
    <xf numFmtId="0" fontId="5" fillId="0" borderId="5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justify"/>
    </xf>
    <xf numFmtId="0" fontId="2" fillId="2" borderId="2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165" fontId="2" fillId="6" borderId="1" xfId="0" applyNumberFormat="1" applyFont="1" applyFill="1" applyBorder="1"/>
    <xf numFmtId="165" fontId="11" fillId="6" borderId="1" xfId="0" applyNumberFormat="1" applyFont="1" applyFill="1" applyBorder="1"/>
    <xf numFmtId="165" fontId="2" fillId="2" borderId="2" xfId="0" applyNumberFormat="1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3" fontId="9" fillId="0" borderId="0" xfId="0" applyNumberFormat="1" applyFont="1" applyBorder="1" applyAlignment="1">
      <alignment horizontal="center"/>
    </xf>
    <xf numFmtId="164" fontId="3" fillId="0" borderId="0" xfId="0" applyNumberFormat="1" applyFont="1"/>
    <xf numFmtId="0" fontId="3" fillId="3" borderId="1" xfId="0" applyFont="1" applyFill="1" applyBorder="1" applyAlignment="1">
      <alignment horizontal="center"/>
    </xf>
    <xf numFmtId="165" fontId="0" fillId="8" borderId="1" xfId="0" applyNumberFormat="1" applyFill="1" applyBorder="1"/>
    <xf numFmtId="165" fontId="0" fillId="9" borderId="1" xfId="0" applyNumberFormat="1" applyFill="1" applyBorder="1"/>
    <xf numFmtId="165" fontId="2" fillId="9" borderId="2" xfId="0" applyNumberFormat="1" applyFont="1" applyFill="1" applyBorder="1"/>
    <xf numFmtId="0" fontId="5" fillId="3" borderId="1" xfId="0" applyFont="1" applyFill="1" applyBorder="1" applyAlignment="1">
      <alignment vertical="top" wrapText="1"/>
    </xf>
    <xf numFmtId="165" fontId="2" fillId="8" borderId="1" xfId="0" applyNumberFormat="1" applyFont="1" applyFill="1" applyBorder="1"/>
    <xf numFmtId="164" fontId="5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/>
    <xf numFmtId="0" fontId="1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44" fontId="2" fillId="0" borderId="1" xfId="1" applyFont="1" applyBorder="1"/>
    <xf numFmtId="0" fontId="19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0" xfId="0" applyFont="1" applyBorder="1"/>
    <xf numFmtId="0" fontId="2" fillId="0" borderId="0" xfId="0" applyFont="1" applyBorder="1" applyAlignment="1">
      <alignment vertical="justify"/>
    </xf>
    <xf numFmtId="0" fontId="2" fillId="0" borderId="1" xfId="0" applyFont="1" applyBorder="1"/>
    <xf numFmtId="0" fontId="19" fillId="0" borderId="0" xfId="0" applyFont="1" applyBorder="1"/>
    <xf numFmtId="44" fontId="5" fillId="0" borderId="1" xfId="1" applyFont="1" applyFill="1" applyBorder="1" applyAlignment="1">
      <alignment horizontal="center" vertical="center"/>
    </xf>
    <xf numFmtId="0" fontId="6" fillId="0" borderId="0" xfId="0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20" fillId="0" borderId="0" xfId="0" applyFont="1" applyBorder="1" applyAlignment="1">
      <alignment vertical="top"/>
    </xf>
    <xf numFmtId="3" fontId="2" fillId="0" borderId="0" xfId="0" applyNumberFormat="1" applyFont="1" applyAlignment="1"/>
    <xf numFmtId="0" fontId="2" fillId="0" borderId="1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justify"/>
    </xf>
    <xf numFmtId="0" fontId="5" fillId="0" borderId="0" xfId="0" applyFont="1" applyAlignment="1">
      <alignment vertical="justify"/>
    </xf>
    <xf numFmtId="0" fontId="22" fillId="3" borderId="1" xfId="0" applyFont="1" applyFill="1" applyBorder="1" applyAlignment="1">
      <alignment horizontal="center" vertical="top" wrapText="1"/>
    </xf>
    <xf numFmtId="0" fontId="22" fillId="3" borderId="1" xfId="0" applyFont="1" applyFill="1" applyBorder="1" applyAlignment="1">
      <alignment horizontal="center" vertical="top"/>
    </xf>
    <xf numFmtId="44" fontId="5" fillId="0" borderId="1" xfId="1" applyFont="1" applyBorder="1" applyAlignment="1">
      <alignment horizontal="center" vertical="center"/>
    </xf>
    <xf numFmtId="44" fontId="5" fillId="0" borderId="1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49" fontId="22" fillId="3" borderId="1" xfId="0" applyNumberFormat="1" applyFont="1" applyFill="1" applyBorder="1" applyAlignment="1">
      <alignment vertical="top" wrapText="1"/>
    </xf>
    <xf numFmtId="166" fontId="18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49" fontId="2" fillId="3" borderId="1" xfId="0" applyNumberFormat="1" applyFont="1" applyFill="1" applyBorder="1" applyAlignment="1">
      <alignment vertical="top" wrapText="1"/>
    </xf>
    <xf numFmtId="164" fontId="2" fillId="0" borderId="0" xfId="0" applyNumberFormat="1" applyFont="1" applyBorder="1"/>
    <xf numFmtId="0" fontId="1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top"/>
    </xf>
    <xf numFmtId="0" fontId="22" fillId="3" borderId="1" xfId="0" applyFont="1" applyFill="1" applyBorder="1" applyAlignment="1">
      <alignment horizontal="left" vertical="top" wrapText="1"/>
    </xf>
    <xf numFmtId="49" fontId="22" fillId="3" borderId="1" xfId="0" applyNumberFormat="1" applyFont="1" applyFill="1" applyBorder="1" applyAlignment="1">
      <alignment horizontal="center" vertical="top" wrapText="1"/>
    </xf>
    <xf numFmtId="49" fontId="23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/>
    </xf>
    <xf numFmtId="0" fontId="22" fillId="3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49" fontId="19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top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3" fontId="10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top" wrapText="1"/>
    </xf>
    <xf numFmtId="0" fontId="0" fillId="8" borderId="1" xfId="0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2" fillId="3" borderId="10" xfId="0" applyFont="1" applyFill="1" applyBorder="1" applyAlignment="1">
      <alignment horizontal="center" vertical="top" wrapText="1"/>
    </xf>
    <xf numFmtId="0" fontId="5" fillId="3" borderId="10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0" fontId="12" fillId="9" borderId="1" xfId="0" applyFont="1" applyFill="1" applyBorder="1" applyAlignment="1">
      <alignment horizontal="center" vertical="top" wrapText="1"/>
    </xf>
    <xf numFmtId="0" fontId="5" fillId="9" borderId="1" xfId="0" applyFont="1" applyFill="1" applyBorder="1" applyAlignment="1">
      <alignment horizontal="center" vertical="top" wrapText="1"/>
    </xf>
    <xf numFmtId="0" fontId="3" fillId="7" borderId="10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12" fillId="9" borderId="6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3" fillId="5" borderId="10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 vertical="top" wrapText="1"/>
    </xf>
    <xf numFmtId="0" fontId="5" fillId="8" borderId="10" xfId="0" applyFont="1" applyFill="1" applyBorder="1" applyAlignment="1">
      <alignment horizontal="center" vertical="top" wrapText="1"/>
    </xf>
    <xf numFmtId="0" fontId="5" fillId="8" borderId="4" xfId="0" applyFont="1" applyFill="1" applyBorder="1" applyAlignment="1">
      <alignment horizontal="center" vertical="top" wrapText="1"/>
    </xf>
    <xf numFmtId="0" fontId="5" fillId="5" borderId="1" xfId="2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top" wrapText="1"/>
    </xf>
    <xf numFmtId="0" fontId="5" fillId="9" borderId="5" xfId="0" applyFont="1" applyFill="1" applyBorder="1" applyAlignment="1">
      <alignment horizontal="center" vertical="justify"/>
    </xf>
    <xf numFmtId="0" fontId="5" fillId="9" borderId="0" xfId="0" applyFont="1" applyFill="1" applyBorder="1" applyAlignment="1">
      <alignment horizontal="center" vertical="justify"/>
    </xf>
    <xf numFmtId="0" fontId="5" fillId="6" borderId="9" xfId="0" applyFont="1" applyFill="1" applyBorder="1" applyAlignment="1">
      <alignment horizontal="center" vertical="top" wrapText="1"/>
    </xf>
    <xf numFmtId="0" fontId="5" fillId="6" borderId="10" xfId="0" applyFont="1" applyFill="1" applyBorder="1" applyAlignment="1">
      <alignment horizontal="center" vertical="top" wrapText="1"/>
    </xf>
    <xf numFmtId="0" fontId="5" fillId="6" borderId="4" xfId="0" applyFont="1" applyFill="1" applyBorder="1" applyAlignment="1">
      <alignment horizontal="center" vertical="top" wrapText="1"/>
    </xf>
    <xf numFmtId="164" fontId="2" fillId="0" borderId="1" xfId="1" applyNumberFormat="1" applyFont="1" applyBorder="1" applyAlignment="1">
      <alignment horizontal="left" vertical="top" wrapText="1"/>
    </xf>
    <xf numFmtId="164" fontId="3" fillId="0" borderId="1" xfId="1" applyNumberFormat="1" applyFont="1" applyBorder="1" applyAlignment="1">
      <alignment horizontal="center" vertical="center" wrapText="1"/>
    </xf>
    <xf numFmtId="164" fontId="2" fillId="0" borderId="1" xfId="1" applyNumberFormat="1" applyFont="1" applyBorder="1"/>
    <xf numFmtId="167" fontId="5" fillId="0" borderId="1" xfId="0" applyNumberFormat="1" applyFont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C31"/>
  <sheetViews>
    <sheetView topLeftCell="A7" zoomScale="86" zoomScaleNormal="86" workbookViewId="0">
      <selection activeCell="W10" sqref="W10"/>
    </sheetView>
  </sheetViews>
  <sheetFormatPr baseColWidth="10" defaultColWidth="11.42578125" defaultRowHeight="12.75" x14ac:dyDescent="0.2"/>
  <cols>
    <col min="1" max="1" width="5.28515625" style="9" customWidth="1"/>
    <col min="2" max="2" width="17.140625" style="9" customWidth="1"/>
    <col min="3" max="3" width="12.5703125" style="9" customWidth="1"/>
    <col min="4" max="4" width="15" style="9" customWidth="1"/>
    <col min="5" max="16" width="2" style="9" customWidth="1"/>
    <col min="17" max="17" width="13.28515625" style="9" customWidth="1"/>
    <col min="18" max="18" width="11.85546875" style="9" customWidth="1"/>
    <col min="19" max="19" width="8.7109375" style="9" customWidth="1"/>
    <col min="20" max="20" width="15" style="9" customWidth="1"/>
    <col min="21" max="21" width="11.28515625" style="10" customWidth="1"/>
    <col min="22" max="22" width="13.5703125" style="9" customWidth="1"/>
    <col min="23" max="23" width="11.140625" style="9" customWidth="1"/>
    <col min="24" max="24" width="15" style="9" customWidth="1"/>
    <col min="25" max="25" width="12.42578125" style="9" customWidth="1"/>
    <col min="26" max="26" width="10.42578125" style="9" customWidth="1"/>
    <col min="27" max="27" width="15.5703125" style="9" customWidth="1"/>
    <col min="28" max="16384" width="11.42578125" style="9"/>
  </cols>
  <sheetData>
    <row r="1" spans="1:29" s="11" customFormat="1" ht="15.75" x14ac:dyDescent="0.25">
      <c r="A1" s="124" t="s">
        <v>14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</row>
    <row r="2" spans="1:29" s="11" customFormat="1" ht="15.75" x14ac:dyDescent="0.25">
      <c r="A2" s="124" t="s">
        <v>144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</row>
    <row r="3" spans="1:29" s="11" customFormat="1" ht="15.75" customHeight="1" x14ac:dyDescent="0.25">
      <c r="A3" s="124" t="s">
        <v>99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</row>
    <row r="4" spans="1:29" x14ac:dyDescent="0.2">
      <c r="A4" s="122" t="s">
        <v>26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</row>
    <row r="5" spans="1:29" x14ac:dyDescent="0.2">
      <c r="A5" s="122" t="s">
        <v>24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</row>
    <row r="6" spans="1:29" x14ac:dyDescent="0.2">
      <c r="A6" s="122" t="s">
        <v>137</v>
      </c>
      <c r="B6" s="122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</row>
    <row r="7" spans="1:29" x14ac:dyDescent="0.2">
      <c r="A7" s="122" t="s">
        <v>131</v>
      </c>
      <c r="B7" s="122"/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</row>
    <row r="8" spans="1:29" s="12" customFormat="1" ht="18" customHeight="1" x14ac:dyDescent="0.2">
      <c r="A8" s="125" t="s">
        <v>13</v>
      </c>
      <c r="B8" s="126" t="s">
        <v>145</v>
      </c>
      <c r="C8" s="127" t="s">
        <v>18</v>
      </c>
      <c r="D8" s="128" t="s">
        <v>0</v>
      </c>
      <c r="E8" s="126" t="s">
        <v>15</v>
      </c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 t="s">
        <v>10</v>
      </c>
      <c r="R8" s="126" t="s">
        <v>56</v>
      </c>
      <c r="S8" s="129" t="s">
        <v>11</v>
      </c>
      <c r="T8" s="129"/>
      <c r="U8" s="129"/>
      <c r="V8" s="129"/>
      <c r="W8" s="129"/>
      <c r="X8" s="129"/>
      <c r="Y8" s="129"/>
      <c r="Z8" s="129"/>
      <c r="AA8" s="129"/>
    </row>
    <row r="9" spans="1:29" ht="21.75" customHeight="1" x14ac:dyDescent="0.2">
      <c r="A9" s="125"/>
      <c r="B9" s="126"/>
      <c r="C9" s="127"/>
      <c r="D9" s="128"/>
      <c r="E9" s="114" t="s">
        <v>1</v>
      </c>
      <c r="F9" s="114" t="s">
        <v>2</v>
      </c>
      <c r="G9" s="114" t="s">
        <v>3</v>
      </c>
      <c r="H9" s="114" t="s">
        <v>4</v>
      </c>
      <c r="I9" s="114" t="s">
        <v>3</v>
      </c>
      <c r="J9" s="114" t="s">
        <v>5</v>
      </c>
      <c r="K9" s="114" t="s">
        <v>5</v>
      </c>
      <c r="L9" s="114" t="s">
        <v>4</v>
      </c>
      <c r="M9" s="114" t="s">
        <v>6</v>
      </c>
      <c r="N9" s="114" t="s">
        <v>7</v>
      </c>
      <c r="O9" s="114" t="s">
        <v>8</v>
      </c>
      <c r="P9" s="114" t="s">
        <v>9</v>
      </c>
      <c r="Q9" s="126"/>
      <c r="R9" s="126"/>
      <c r="S9" s="107" t="s">
        <v>30</v>
      </c>
      <c r="T9" s="108" t="s">
        <v>16</v>
      </c>
      <c r="U9" s="107" t="s">
        <v>19</v>
      </c>
      <c r="V9" s="107" t="s">
        <v>16</v>
      </c>
      <c r="W9" s="107" t="s">
        <v>19</v>
      </c>
      <c r="X9" s="107" t="s">
        <v>16</v>
      </c>
      <c r="Y9" s="107" t="s">
        <v>19</v>
      </c>
      <c r="Z9" s="107" t="s">
        <v>16</v>
      </c>
      <c r="AA9" s="108" t="s">
        <v>12</v>
      </c>
      <c r="AC9" s="13"/>
    </row>
    <row r="10" spans="1:29" ht="155.25" customHeight="1" x14ac:dyDescent="0.2">
      <c r="A10" s="25">
        <v>1</v>
      </c>
      <c r="B10" s="25" t="s">
        <v>133</v>
      </c>
      <c r="C10" s="25" t="s">
        <v>146</v>
      </c>
      <c r="D10" s="25" t="s">
        <v>117</v>
      </c>
      <c r="E10" s="25"/>
      <c r="F10" s="80" t="s">
        <v>23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 t="s">
        <v>115</v>
      </c>
      <c r="R10" s="25" t="s">
        <v>116</v>
      </c>
      <c r="S10" s="25" t="s">
        <v>101</v>
      </c>
      <c r="T10" s="74">
        <v>600</v>
      </c>
      <c r="U10" s="115" t="s">
        <v>41</v>
      </c>
      <c r="V10" s="74">
        <v>0</v>
      </c>
      <c r="W10" s="75" t="s">
        <v>21</v>
      </c>
      <c r="X10" s="74">
        <v>1200</v>
      </c>
      <c r="Y10" s="75" t="s">
        <v>100</v>
      </c>
      <c r="Z10" s="74">
        <v>0</v>
      </c>
      <c r="AA10" s="76">
        <f>SUM(T10+V10+X10+Z10)</f>
        <v>1800</v>
      </c>
      <c r="AC10" s="9" t="s">
        <v>147</v>
      </c>
    </row>
    <row r="11" spans="1:29" ht="112.9" customHeight="1" x14ac:dyDescent="0.2">
      <c r="A11" s="116">
        <v>3</v>
      </c>
      <c r="B11" s="25" t="s">
        <v>109</v>
      </c>
      <c r="C11" s="25" t="s">
        <v>20</v>
      </c>
      <c r="D11" s="25" t="s">
        <v>108</v>
      </c>
      <c r="E11" s="80" t="s">
        <v>23</v>
      </c>
      <c r="F11" s="80" t="s">
        <v>23</v>
      </c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 t="s">
        <v>110</v>
      </c>
      <c r="R11" s="25" t="s">
        <v>34</v>
      </c>
      <c r="S11" s="25" t="s">
        <v>101</v>
      </c>
      <c r="T11" s="74">
        <v>4000</v>
      </c>
      <c r="U11" s="78" t="s">
        <v>41</v>
      </c>
      <c r="V11" s="74">
        <v>3500</v>
      </c>
      <c r="W11" s="75" t="s">
        <v>21</v>
      </c>
      <c r="X11" s="74">
        <v>3500</v>
      </c>
      <c r="Y11" s="75" t="s">
        <v>100</v>
      </c>
      <c r="Z11" s="74">
        <v>0</v>
      </c>
      <c r="AA11" s="76">
        <f>T11+V11+X11+Z11</f>
        <v>11000</v>
      </c>
      <c r="AC11" s="15"/>
    </row>
    <row r="12" spans="1:29" ht="161.25" customHeight="1" x14ac:dyDescent="0.2">
      <c r="A12" s="116">
        <v>4</v>
      </c>
      <c r="B12" s="25" t="s">
        <v>103</v>
      </c>
      <c r="C12" s="25" t="s">
        <v>20</v>
      </c>
      <c r="D12" s="82" t="s">
        <v>111</v>
      </c>
      <c r="E12" s="80" t="s">
        <v>23</v>
      </c>
      <c r="F12" s="80" t="s">
        <v>23</v>
      </c>
      <c r="G12" s="80" t="s">
        <v>23</v>
      </c>
      <c r="H12" s="80" t="s">
        <v>23</v>
      </c>
      <c r="I12" s="80" t="s">
        <v>23</v>
      </c>
      <c r="J12" s="80" t="s">
        <v>23</v>
      </c>
      <c r="K12" s="80" t="s">
        <v>23</v>
      </c>
      <c r="L12" s="80" t="s">
        <v>23</v>
      </c>
      <c r="M12" s="80" t="s">
        <v>23</v>
      </c>
      <c r="N12" s="80" t="s">
        <v>23</v>
      </c>
      <c r="O12" s="80" t="s">
        <v>23</v>
      </c>
      <c r="P12" s="80" t="s">
        <v>23</v>
      </c>
      <c r="Q12" s="25" t="s">
        <v>112</v>
      </c>
      <c r="R12" s="25" t="s">
        <v>113</v>
      </c>
      <c r="S12" s="25" t="s">
        <v>101</v>
      </c>
      <c r="T12" s="74">
        <v>2400</v>
      </c>
      <c r="U12" s="117" t="s">
        <v>41</v>
      </c>
      <c r="V12" s="118">
        <v>2400</v>
      </c>
      <c r="W12" s="75" t="s">
        <v>21</v>
      </c>
      <c r="X12" s="74">
        <v>5000</v>
      </c>
      <c r="Y12" s="75" t="s">
        <v>100</v>
      </c>
      <c r="Z12" s="74">
        <f>'Presupuesto 1017'!J29</f>
        <v>0</v>
      </c>
      <c r="AA12" s="76">
        <f>T12+V12+X12+Z12</f>
        <v>9800</v>
      </c>
    </row>
    <row r="13" spans="1:29" x14ac:dyDescent="0.2">
      <c r="A13" s="123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83">
        <f>SUM(T10:T12)</f>
        <v>7000</v>
      </c>
      <c r="U13" s="83"/>
      <c r="V13" s="83">
        <f t="shared" ref="U13:AA13" si="0">SUM(V10:V12)</f>
        <v>5900</v>
      </c>
      <c r="W13" s="83"/>
      <c r="X13" s="83">
        <f t="shared" si="0"/>
        <v>9700</v>
      </c>
      <c r="Y13" s="83"/>
      <c r="Z13" s="83">
        <f t="shared" si="0"/>
        <v>0</v>
      </c>
      <c r="AA13" s="83">
        <f t="shared" si="0"/>
        <v>22600</v>
      </c>
    </row>
    <row r="14" spans="1:29" ht="12" customHeight="1" x14ac:dyDescent="0.2">
      <c r="A14" s="90"/>
      <c r="B14" s="91"/>
      <c r="C14" s="91"/>
      <c r="D14" s="91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3"/>
      <c r="V14" s="90"/>
      <c r="W14" s="90"/>
      <c r="X14" s="90"/>
      <c r="Y14" s="90"/>
      <c r="Z14" s="90"/>
      <c r="AA14" s="90"/>
    </row>
    <row r="15" spans="1:29" ht="15.75" x14ac:dyDescent="0.2">
      <c r="A15" s="124" t="s">
        <v>14</v>
      </c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</row>
    <row r="16" spans="1:29" s="11" customFormat="1" ht="15.75" x14ac:dyDescent="0.25">
      <c r="A16" s="124" t="s">
        <v>144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</row>
    <row r="17" spans="1:27" s="11" customFormat="1" ht="15.75" x14ac:dyDescent="0.25">
      <c r="A17" s="124" t="s">
        <v>99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</row>
    <row r="18" spans="1:27" x14ac:dyDescent="0.2">
      <c r="A18" s="122" t="s">
        <v>26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</row>
    <row r="19" spans="1:27" x14ac:dyDescent="0.2">
      <c r="A19" s="122" t="s">
        <v>24</v>
      </c>
      <c r="B19" s="122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</row>
    <row r="20" spans="1:27" x14ac:dyDescent="0.2">
      <c r="A20" s="122" t="s">
        <v>134</v>
      </c>
      <c r="B20" s="122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</row>
    <row r="21" spans="1:27" s="16" customFormat="1" ht="27" customHeight="1" x14ac:dyDescent="0.2">
      <c r="A21" s="130" t="s">
        <v>132</v>
      </c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</row>
    <row r="22" spans="1:27" s="16" customFormat="1" x14ac:dyDescent="0.2">
      <c r="A22" s="125" t="s">
        <v>13</v>
      </c>
      <c r="B22" s="126" t="s">
        <v>138</v>
      </c>
      <c r="C22" s="127" t="s">
        <v>18</v>
      </c>
      <c r="D22" s="128" t="s">
        <v>0</v>
      </c>
      <c r="E22" s="126" t="s">
        <v>15</v>
      </c>
      <c r="F22" s="126"/>
      <c r="G22" s="126"/>
      <c r="H22" s="126"/>
      <c r="I22" s="126"/>
      <c r="J22" s="126"/>
      <c r="K22" s="126"/>
      <c r="L22" s="126"/>
      <c r="M22" s="126"/>
      <c r="N22" s="126"/>
      <c r="O22" s="126"/>
      <c r="P22" s="126"/>
      <c r="Q22" s="126" t="s">
        <v>10</v>
      </c>
      <c r="R22" s="126" t="s">
        <v>56</v>
      </c>
      <c r="S22" s="129" t="s">
        <v>11</v>
      </c>
      <c r="T22" s="129"/>
      <c r="U22" s="129"/>
      <c r="V22" s="129"/>
      <c r="W22" s="129"/>
      <c r="X22" s="129"/>
      <c r="Y22" s="129"/>
      <c r="Z22" s="129"/>
      <c r="AA22" s="129"/>
    </row>
    <row r="23" spans="1:27" s="16" customFormat="1" x14ac:dyDescent="0.2">
      <c r="A23" s="125"/>
      <c r="B23" s="126"/>
      <c r="C23" s="127"/>
      <c r="D23" s="128"/>
      <c r="E23" s="114" t="s">
        <v>1</v>
      </c>
      <c r="F23" s="114" t="s">
        <v>2</v>
      </c>
      <c r="G23" s="114" t="s">
        <v>3</v>
      </c>
      <c r="H23" s="114" t="s">
        <v>4</v>
      </c>
      <c r="I23" s="114" t="s">
        <v>3</v>
      </c>
      <c r="J23" s="114" t="s">
        <v>5</v>
      </c>
      <c r="K23" s="114" t="s">
        <v>5</v>
      </c>
      <c r="L23" s="114" t="s">
        <v>4</v>
      </c>
      <c r="M23" s="114" t="s">
        <v>6</v>
      </c>
      <c r="N23" s="114" t="s">
        <v>7</v>
      </c>
      <c r="O23" s="114" t="s">
        <v>8</v>
      </c>
      <c r="P23" s="114" t="s">
        <v>9</v>
      </c>
      <c r="Q23" s="126"/>
      <c r="R23" s="126"/>
      <c r="S23" s="107" t="s">
        <v>30</v>
      </c>
      <c r="T23" s="108" t="s">
        <v>16</v>
      </c>
      <c r="U23" s="107" t="s">
        <v>19</v>
      </c>
      <c r="V23" s="107" t="s">
        <v>16</v>
      </c>
      <c r="W23" s="107" t="s">
        <v>19</v>
      </c>
      <c r="X23" s="107" t="s">
        <v>16</v>
      </c>
      <c r="Y23" s="107" t="s">
        <v>19</v>
      </c>
      <c r="Z23" s="107" t="s">
        <v>16</v>
      </c>
      <c r="AA23" s="108" t="s">
        <v>12</v>
      </c>
    </row>
    <row r="24" spans="1:27" s="16" customFormat="1" ht="180" customHeight="1" x14ac:dyDescent="0.2">
      <c r="A24" s="25">
        <v>1</v>
      </c>
      <c r="B24" s="25" t="s">
        <v>140</v>
      </c>
      <c r="C24" s="25" t="s">
        <v>114</v>
      </c>
      <c r="D24" s="25" t="s">
        <v>141</v>
      </c>
      <c r="E24" s="23" t="s">
        <v>23</v>
      </c>
      <c r="F24" s="23" t="s">
        <v>23</v>
      </c>
      <c r="G24" s="23" t="s">
        <v>23</v>
      </c>
      <c r="H24" s="23" t="s">
        <v>23</v>
      </c>
      <c r="I24" s="23" t="s">
        <v>23</v>
      </c>
      <c r="J24" s="23" t="s">
        <v>23</v>
      </c>
      <c r="K24" s="23" t="s">
        <v>23</v>
      </c>
      <c r="L24" s="23" t="s">
        <v>23</v>
      </c>
      <c r="M24" s="23" t="s">
        <v>23</v>
      </c>
      <c r="N24" s="23" t="s">
        <v>23</v>
      </c>
      <c r="O24" s="23" t="s">
        <v>23</v>
      </c>
      <c r="P24" s="23" t="s">
        <v>23</v>
      </c>
      <c r="Q24" s="25" t="s">
        <v>142</v>
      </c>
      <c r="R24" s="25" t="s">
        <v>143</v>
      </c>
      <c r="S24" s="25" t="s">
        <v>101</v>
      </c>
      <c r="T24" s="74">
        <v>3000</v>
      </c>
      <c r="U24" s="78" t="s">
        <v>41</v>
      </c>
      <c r="V24" s="74">
        <v>2000</v>
      </c>
      <c r="W24" s="75" t="s">
        <v>21</v>
      </c>
      <c r="X24" s="74">
        <v>3000</v>
      </c>
      <c r="Y24" s="75" t="s">
        <v>100</v>
      </c>
      <c r="Z24" s="74">
        <f>'Presupuesto 1017'!J25</f>
        <v>0</v>
      </c>
      <c r="AA24" s="76">
        <f>T24+V24+X24+Z24</f>
        <v>8000</v>
      </c>
    </row>
    <row r="25" spans="1:27" s="16" customFormat="1" ht="15.75" x14ac:dyDescent="0.2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85">
        <f>T24</f>
        <v>3000</v>
      </c>
      <c r="U25" s="88"/>
      <c r="V25" s="185">
        <f>V24</f>
        <v>2000</v>
      </c>
      <c r="W25" s="89"/>
      <c r="X25" s="185">
        <f>X24</f>
        <v>3000</v>
      </c>
      <c r="Y25" s="89"/>
      <c r="Z25" s="185">
        <f>Z24</f>
        <v>0</v>
      </c>
      <c r="AA25" s="186">
        <f>AA24</f>
        <v>8000</v>
      </c>
    </row>
    <row r="26" spans="1:27" s="16" customFormat="1" x14ac:dyDescent="0.2">
      <c r="U26" s="17"/>
    </row>
    <row r="27" spans="1:27" s="16" customFormat="1" x14ac:dyDescent="0.2">
      <c r="U27" s="17"/>
    </row>
    <row r="28" spans="1:27" s="16" customFormat="1" x14ac:dyDescent="0.2">
      <c r="U28" s="17"/>
    </row>
    <row r="29" spans="1:27" s="16" customFormat="1" x14ac:dyDescent="0.2">
      <c r="U29" s="17"/>
    </row>
    <row r="30" spans="1:27" s="16" customFormat="1" x14ac:dyDescent="0.2">
      <c r="U30" s="17"/>
    </row>
    <row r="31" spans="1:27" s="16" customFormat="1" x14ac:dyDescent="0.2">
      <c r="U31" s="17"/>
    </row>
  </sheetData>
  <mergeCells count="32">
    <mergeCell ref="R22:R23"/>
    <mergeCell ref="S22:AA22"/>
    <mergeCell ref="A21:AA21"/>
    <mergeCell ref="A1:AA1"/>
    <mergeCell ref="A2:AA2"/>
    <mergeCell ref="A3:AA3"/>
    <mergeCell ref="S8:AA8"/>
    <mergeCell ref="D8:D9"/>
    <mergeCell ref="A8:A9"/>
    <mergeCell ref="Q8:Q9"/>
    <mergeCell ref="R8:R9"/>
    <mergeCell ref="C8:C9"/>
    <mergeCell ref="B8:B9"/>
    <mergeCell ref="E8:P8"/>
    <mergeCell ref="A4:AA4"/>
    <mergeCell ref="A5:AA5"/>
    <mergeCell ref="A25:S25"/>
    <mergeCell ref="A6:AA6"/>
    <mergeCell ref="A7:AA7"/>
    <mergeCell ref="A18:AA18"/>
    <mergeCell ref="A19:AA19"/>
    <mergeCell ref="A20:AA20"/>
    <mergeCell ref="A13:S13"/>
    <mergeCell ref="A15:AA15"/>
    <mergeCell ref="A16:AA16"/>
    <mergeCell ref="A17:AA17"/>
    <mergeCell ref="A22:A23"/>
    <mergeCell ref="B22:B23"/>
    <mergeCell ref="C22:C23"/>
    <mergeCell ref="D22:D23"/>
    <mergeCell ref="E22:P22"/>
    <mergeCell ref="Q22:Q23"/>
  </mergeCells>
  <phoneticPr fontId="0" type="noConversion"/>
  <printOptions horizontalCentered="1"/>
  <pageMargins left="0" right="0.19685039370078741" top="0.39370078740157483" bottom="0.39370078740157483" header="0" footer="0"/>
  <pageSetup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12"/>
  <sheetViews>
    <sheetView zoomScale="90" zoomScaleNormal="90" workbookViewId="0">
      <selection activeCell="AA10" sqref="AA10"/>
    </sheetView>
  </sheetViews>
  <sheetFormatPr baseColWidth="10" defaultRowHeight="12.75" x14ac:dyDescent="0.2"/>
  <cols>
    <col min="1" max="1" width="5.28515625" style="7" customWidth="1"/>
    <col min="2" max="2" width="17.5703125" style="5" customWidth="1"/>
    <col min="3" max="3" width="11.140625" style="6" customWidth="1"/>
    <col min="4" max="4" width="16.7109375" style="6" customWidth="1"/>
    <col min="5" max="16" width="2" style="6" customWidth="1"/>
    <col min="17" max="17" width="13.7109375" style="7" customWidth="1"/>
    <col min="18" max="18" width="9.5703125" style="6" customWidth="1"/>
    <col min="19" max="19" width="9.140625" style="7" customWidth="1"/>
    <col min="20" max="20" width="12.42578125" style="7" customWidth="1"/>
    <col min="21" max="21" width="11.7109375" style="8" customWidth="1"/>
    <col min="22" max="22" width="11.140625" style="7" customWidth="1"/>
    <col min="23" max="23" width="9.85546875" style="7" customWidth="1"/>
    <col min="24" max="24" width="13" style="7" customWidth="1"/>
    <col min="27" max="27" width="17" customWidth="1"/>
  </cols>
  <sheetData>
    <row r="1" spans="1:27" s="2" customFormat="1" ht="18" x14ac:dyDescent="0.25">
      <c r="A1" s="134" t="s">
        <v>17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1:27" s="2" customFormat="1" ht="15.75" x14ac:dyDescent="0.25">
      <c r="A2" s="135" t="s">
        <v>144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</row>
    <row r="3" spans="1:27" s="2" customFormat="1" ht="15.75" customHeight="1" x14ac:dyDescent="0.25">
      <c r="A3" s="124" t="s">
        <v>99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</row>
    <row r="4" spans="1:27" x14ac:dyDescent="0.2">
      <c r="A4" s="132" t="s">
        <v>25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</row>
    <row r="5" spans="1:27" x14ac:dyDescent="0.2">
      <c r="A5" s="132" t="s">
        <v>85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</row>
    <row r="6" spans="1:27" x14ac:dyDescent="0.2">
      <c r="A6" s="132" t="s">
        <v>139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</row>
    <row r="7" spans="1:27" ht="21" customHeight="1" x14ac:dyDescent="0.2">
      <c r="A7" s="133" t="s">
        <v>98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</row>
    <row r="8" spans="1:27" s="3" customFormat="1" ht="12.75" customHeight="1" x14ac:dyDescent="0.2">
      <c r="A8" s="137" t="s">
        <v>13</v>
      </c>
      <c r="B8" s="126" t="s">
        <v>138</v>
      </c>
      <c r="C8" s="126" t="s">
        <v>18</v>
      </c>
      <c r="D8" s="137" t="s">
        <v>0</v>
      </c>
      <c r="E8" s="138" t="s">
        <v>15</v>
      </c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6" t="s">
        <v>10</v>
      </c>
      <c r="R8" s="136" t="s">
        <v>29</v>
      </c>
      <c r="S8" s="128" t="s">
        <v>11</v>
      </c>
      <c r="T8" s="128"/>
      <c r="U8" s="128"/>
      <c r="V8" s="128"/>
      <c r="W8" s="128"/>
      <c r="X8" s="128"/>
      <c r="Y8" s="128"/>
      <c r="Z8" s="128"/>
      <c r="AA8" s="128"/>
    </row>
    <row r="9" spans="1:27" s="4" customFormat="1" ht="39" customHeight="1" x14ac:dyDescent="0.2">
      <c r="A9" s="137"/>
      <c r="B9" s="126"/>
      <c r="C9" s="126"/>
      <c r="D9" s="137"/>
      <c r="E9" s="119" t="s">
        <v>1</v>
      </c>
      <c r="F9" s="119" t="s">
        <v>2</v>
      </c>
      <c r="G9" s="119" t="s">
        <v>3</v>
      </c>
      <c r="H9" s="119" t="s">
        <v>4</v>
      </c>
      <c r="I9" s="119" t="s">
        <v>3</v>
      </c>
      <c r="J9" s="119" t="s">
        <v>5</v>
      </c>
      <c r="K9" s="119" t="s">
        <v>5</v>
      </c>
      <c r="L9" s="119" t="s">
        <v>4</v>
      </c>
      <c r="M9" s="119" t="s">
        <v>6</v>
      </c>
      <c r="N9" s="119" t="s">
        <v>7</v>
      </c>
      <c r="O9" s="119" t="s">
        <v>8</v>
      </c>
      <c r="P9" s="119" t="s">
        <v>9</v>
      </c>
      <c r="Q9" s="136"/>
      <c r="R9" s="136"/>
      <c r="S9" s="107" t="s">
        <v>30</v>
      </c>
      <c r="T9" s="108" t="s">
        <v>16</v>
      </c>
      <c r="U9" s="107" t="s">
        <v>19</v>
      </c>
      <c r="V9" s="107" t="s">
        <v>16</v>
      </c>
      <c r="W9" s="107" t="s">
        <v>19</v>
      </c>
      <c r="X9" s="107" t="s">
        <v>16</v>
      </c>
      <c r="Y9" s="107" t="s">
        <v>19</v>
      </c>
      <c r="Z9" s="107" t="s">
        <v>16</v>
      </c>
      <c r="AA9" s="108" t="s">
        <v>12</v>
      </c>
    </row>
    <row r="10" spans="1:27" s="4" customFormat="1" ht="127.5" x14ac:dyDescent="0.2">
      <c r="A10" s="25">
        <v>1</v>
      </c>
      <c r="B10" s="25" t="s">
        <v>148</v>
      </c>
      <c r="C10" s="25" t="s">
        <v>20</v>
      </c>
      <c r="D10" s="25" t="s">
        <v>149</v>
      </c>
      <c r="E10" s="80"/>
      <c r="F10" s="80"/>
      <c r="G10" s="80"/>
      <c r="H10" s="80"/>
      <c r="I10" s="80"/>
      <c r="J10" s="80"/>
      <c r="K10" s="80"/>
      <c r="L10" s="80" t="s">
        <v>23</v>
      </c>
      <c r="M10" s="80" t="s">
        <v>23</v>
      </c>
      <c r="N10" s="80" t="s">
        <v>23</v>
      </c>
      <c r="O10" s="80" t="s">
        <v>23</v>
      </c>
      <c r="P10" s="80"/>
      <c r="Q10" s="25" t="s">
        <v>35</v>
      </c>
      <c r="R10" s="25" t="s">
        <v>104</v>
      </c>
      <c r="S10" s="25" t="s">
        <v>101</v>
      </c>
      <c r="T10" s="74">
        <v>4000</v>
      </c>
      <c r="U10" s="75" t="s">
        <v>41</v>
      </c>
      <c r="V10" s="74">
        <v>2000</v>
      </c>
      <c r="W10" s="75" t="s">
        <v>102</v>
      </c>
      <c r="X10" s="76">
        <v>3200</v>
      </c>
      <c r="Y10" s="77" t="s">
        <v>105</v>
      </c>
      <c r="Z10" s="76">
        <f>'Presupuesto 1017'!J40</f>
        <v>0</v>
      </c>
      <c r="AA10" s="76">
        <f>T10+V10+X10+Z10</f>
        <v>9200</v>
      </c>
    </row>
    <row r="11" spans="1:27" ht="17.25" customHeight="1" x14ac:dyDescent="0.2">
      <c r="A11" s="131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87">
        <f>T10</f>
        <v>4000</v>
      </c>
      <c r="U11" s="187"/>
      <c r="V11" s="187">
        <f t="shared" ref="U11:AA11" si="0">V10</f>
        <v>2000</v>
      </c>
      <c r="W11" s="187"/>
      <c r="X11" s="187">
        <f t="shared" si="0"/>
        <v>3200</v>
      </c>
      <c r="Y11" s="187"/>
      <c r="Z11" s="187">
        <f t="shared" si="0"/>
        <v>0</v>
      </c>
      <c r="AA11" s="187">
        <f t="shared" si="0"/>
        <v>9200</v>
      </c>
    </row>
    <row r="12" spans="1:27" ht="15.75" x14ac:dyDescent="0.25">
      <c r="A12" s="4"/>
      <c r="B12" s="105"/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4"/>
      <c r="R12" s="106"/>
      <c r="S12" s="4"/>
      <c r="T12" s="4"/>
      <c r="V12" s="4"/>
      <c r="W12" s="4"/>
      <c r="X12" s="4"/>
      <c r="Y12" s="4"/>
      <c r="Z12" s="4"/>
      <c r="AA12" s="67"/>
    </row>
  </sheetData>
  <mergeCells count="16">
    <mergeCell ref="A1:AA1"/>
    <mergeCell ref="A2:AA2"/>
    <mergeCell ref="A3:AA3"/>
    <mergeCell ref="R8:R9"/>
    <mergeCell ref="C8:C9"/>
    <mergeCell ref="B8:B9"/>
    <mergeCell ref="S8:AA8"/>
    <mergeCell ref="D8:D9"/>
    <mergeCell ref="E8:P8"/>
    <mergeCell ref="A8:A9"/>
    <mergeCell ref="Q8:Q9"/>
    <mergeCell ref="A11:S11"/>
    <mergeCell ref="A6:AA6"/>
    <mergeCell ref="A7:AA7"/>
    <mergeCell ref="A4:AA4"/>
    <mergeCell ref="A5:AA5"/>
  </mergeCells>
  <phoneticPr fontId="0" type="noConversion"/>
  <printOptions horizontalCentered="1"/>
  <pageMargins left="0.19685039370078741" right="0.19685039370078741" top="0.59055118110236227" bottom="0.19685039370078741" header="0" footer="0"/>
  <pageSetup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24"/>
  <sheetViews>
    <sheetView topLeftCell="A9" zoomScale="70" zoomScaleNormal="70" workbookViewId="0">
      <selection activeCell="Y24" sqref="Y24"/>
    </sheetView>
  </sheetViews>
  <sheetFormatPr baseColWidth="10" defaultRowHeight="12.75" x14ac:dyDescent="0.2"/>
  <cols>
    <col min="2" max="2" width="16.5703125" customWidth="1"/>
    <col min="4" max="4" width="16.42578125" customWidth="1"/>
    <col min="5" max="5" width="2.28515625" bestFit="1" customWidth="1"/>
    <col min="6" max="6" width="2.140625" bestFit="1" customWidth="1"/>
    <col min="7" max="7" width="2.42578125" bestFit="1" customWidth="1"/>
    <col min="8" max="8" width="2.28515625" bestFit="1" customWidth="1"/>
    <col min="9" max="9" width="2.42578125" bestFit="1" customWidth="1"/>
    <col min="10" max="11" width="2" bestFit="1" customWidth="1"/>
    <col min="12" max="13" width="2.28515625" bestFit="1" customWidth="1"/>
    <col min="14" max="14" width="2.42578125" bestFit="1" customWidth="1"/>
    <col min="15" max="16" width="2.28515625" bestFit="1" customWidth="1"/>
    <col min="17" max="18" width="12.28515625" customWidth="1"/>
    <col min="20" max="20" width="14.28515625" customWidth="1"/>
    <col min="24" max="24" width="14.140625" customWidth="1"/>
    <col min="27" max="27" width="13.85546875" customWidth="1"/>
  </cols>
  <sheetData>
    <row r="1" spans="1:27" ht="18" x14ac:dyDescent="0.2">
      <c r="A1" s="134" t="s">
        <v>17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1:27" ht="15.75" x14ac:dyDescent="0.2">
      <c r="A2" s="135" t="s">
        <v>144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</row>
    <row r="3" spans="1:27" ht="15.75" x14ac:dyDescent="0.2">
      <c r="A3" s="124" t="s">
        <v>99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</row>
    <row r="4" spans="1:27" x14ac:dyDescent="0.2">
      <c r="A4" s="132" t="s">
        <v>25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</row>
    <row r="5" spans="1:27" x14ac:dyDescent="0.2">
      <c r="A5" s="132" t="s">
        <v>106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</row>
    <row r="6" spans="1:27" x14ac:dyDescent="0.2">
      <c r="A6" s="132" t="s">
        <v>107</v>
      </c>
      <c r="B6" s="132"/>
      <c r="C6" s="132"/>
      <c r="D6" s="132"/>
      <c r="E6" s="132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  <c r="X6" s="132"/>
      <c r="Y6" s="132"/>
      <c r="Z6" s="132"/>
      <c r="AA6" s="132"/>
    </row>
    <row r="7" spans="1:27" ht="16.149999999999999" customHeight="1" x14ac:dyDescent="0.2">
      <c r="A7" s="133" t="s">
        <v>121</v>
      </c>
      <c r="B7" s="133"/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</row>
    <row r="8" spans="1:27" x14ac:dyDescent="0.2">
      <c r="A8" s="137" t="s">
        <v>13</v>
      </c>
      <c r="B8" s="126" t="s">
        <v>138</v>
      </c>
      <c r="C8" s="126" t="s">
        <v>18</v>
      </c>
      <c r="D8" s="137" t="s">
        <v>0</v>
      </c>
      <c r="E8" s="138" t="s">
        <v>15</v>
      </c>
      <c r="F8" s="138"/>
      <c r="G8" s="138"/>
      <c r="H8" s="138"/>
      <c r="I8" s="138"/>
      <c r="J8" s="138"/>
      <c r="K8" s="138"/>
      <c r="L8" s="138"/>
      <c r="M8" s="138"/>
      <c r="N8" s="138"/>
      <c r="O8" s="138"/>
      <c r="P8" s="138"/>
      <c r="Q8" s="139" t="s">
        <v>10</v>
      </c>
      <c r="R8" s="139" t="s">
        <v>56</v>
      </c>
      <c r="S8" s="128" t="s">
        <v>11</v>
      </c>
      <c r="T8" s="128"/>
      <c r="U8" s="128"/>
      <c r="V8" s="128"/>
      <c r="W8" s="128"/>
      <c r="X8" s="128"/>
      <c r="Y8" s="128"/>
      <c r="Z8" s="128"/>
      <c r="AA8" s="128"/>
    </row>
    <row r="9" spans="1:27" ht="31.5" customHeight="1" x14ac:dyDescent="0.2">
      <c r="A9" s="137"/>
      <c r="B9" s="126"/>
      <c r="C9" s="126"/>
      <c r="D9" s="137"/>
      <c r="E9" s="119" t="s">
        <v>1</v>
      </c>
      <c r="F9" s="119" t="s">
        <v>2</v>
      </c>
      <c r="G9" s="119" t="s">
        <v>3</v>
      </c>
      <c r="H9" s="119" t="s">
        <v>4</v>
      </c>
      <c r="I9" s="119" t="s">
        <v>3</v>
      </c>
      <c r="J9" s="119" t="s">
        <v>5</v>
      </c>
      <c r="K9" s="119" t="s">
        <v>5</v>
      </c>
      <c r="L9" s="119" t="s">
        <v>4</v>
      </c>
      <c r="M9" s="119" t="s">
        <v>6</v>
      </c>
      <c r="N9" s="119" t="s">
        <v>7</v>
      </c>
      <c r="O9" s="119" t="s">
        <v>8</v>
      </c>
      <c r="P9" s="119" t="s">
        <v>9</v>
      </c>
      <c r="Q9" s="139"/>
      <c r="R9" s="139"/>
      <c r="S9" s="107" t="s">
        <v>30</v>
      </c>
      <c r="T9" s="108" t="s">
        <v>16</v>
      </c>
      <c r="U9" s="107" t="s">
        <v>19</v>
      </c>
      <c r="V9" s="107" t="s">
        <v>16</v>
      </c>
      <c r="W9" s="107" t="s">
        <v>19</v>
      </c>
      <c r="X9" s="107" t="s">
        <v>16</v>
      </c>
      <c r="Y9" s="107" t="s">
        <v>19</v>
      </c>
      <c r="Z9" s="107" t="s">
        <v>16</v>
      </c>
      <c r="AA9" s="108" t="s">
        <v>12</v>
      </c>
    </row>
    <row r="10" spans="1:27" ht="138.75" customHeight="1" x14ac:dyDescent="0.2">
      <c r="A10" s="21">
        <v>1</v>
      </c>
      <c r="B10" s="25" t="s">
        <v>150</v>
      </c>
      <c r="C10" s="25" t="s">
        <v>20</v>
      </c>
      <c r="D10" s="25" t="s">
        <v>118</v>
      </c>
      <c r="E10" s="80"/>
      <c r="F10" s="80" t="s">
        <v>119</v>
      </c>
      <c r="G10" s="80" t="s">
        <v>119</v>
      </c>
      <c r="H10" s="80"/>
      <c r="I10" s="80"/>
      <c r="J10" s="80"/>
      <c r="K10" s="80"/>
      <c r="L10" s="80"/>
      <c r="M10" s="80"/>
      <c r="N10" s="80"/>
      <c r="O10" s="80"/>
      <c r="P10" s="80"/>
      <c r="Q10" s="25" t="s">
        <v>120</v>
      </c>
      <c r="R10" s="25" t="s">
        <v>151</v>
      </c>
      <c r="S10" s="25" t="s">
        <v>101</v>
      </c>
      <c r="T10" s="74">
        <v>5000</v>
      </c>
      <c r="U10" s="78" t="s">
        <v>41</v>
      </c>
      <c r="V10" s="74">
        <v>400</v>
      </c>
      <c r="W10" s="75" t="s">
        <v>102</v>
      </c>
      <c r="X10" s="76">
        <v>0</v>
      </c>
      <c r="Y10" s="77" t="s">
        <v>105</v>
      </c>
      <c r="Z10" s="76">
        <f>'Presupuesto 1017'!J40</f>
        <v>0</v>
      </c>
      <c r="AA10" s="76">
        <f>T10+V10+X10+Z10</f>
        <v>5400</v>
      </c>
    </row>
    <row r="11" spans="1:27" ht="114.75" x14ac:dyDescent="0.2">
      <c r="A11" s="79">
        <v>2</v>
      </c>
      <c r="B11" s="25" t="s">
        <v>122</v>
      </c>
      <c r="C11" s="25" t="s">
        <v>20</v>
      </c>
      <c r="D11" s="25" t="s">
        <v>127</v>
      </c>
      <c r="E11" s="22" t="s">
        <v>119</v>
      </c>
      <c r="F11" s="22" t="s">
        <v>119</v>
      </c>
      <c r="G11" s="22" t="s">
        <v>119</v>
      </c>
      <c r="H11" s="22"/>
      <c r="I11" s="22"/>
      <c r="J11" s="22"/>
      <c r="K11" s="22"/>
      <c r="L11" s="22"/>
      <c r="M11" s="22"/>
      <c r="N11" s="22"/>
      <c r="O11" s="22"/>
      <c r="P11" s="22"/>
      <c r="Q11" s="25" t="s">
        <v>124</v>
      </c>
      <c r="R11" s="25" t="s">
        <v>123</v>
      </c>
      <c r="S11" s="79" t="s">
        <v>101</v>
      </c>
      <c r="T11" s="109">
        <v>1000</v>
      </c>
      <c r="U11" s="81" t="s">
        <v>41</v>
      </c>
      <c r="V11" s="25">
        <v>0</v>
      </c>
      <c r="W11" s="25" t="s">
        <v>21</v>
      </c>
      <c r="X11" s="188">
        <v>1200</v>
      </c>
      <c r="Y11" s="25" t="s">
        <v>105</v>
      </c>
      <c r="Z11" s="74">
        <f>SUM(Z10)</f>
        <v>0</v>
      </c>
      <c r="AA11" s="76">
        <f>T11+V11+X11+Z11</f>
        <v>2200</v>
      </c>
    </row>
    <row r="12" spans="1:27" x14ac:dyDescent="0.2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83">
        <f>SUM(T10:T11)</f>
        <v>6000</v>
      </c>
      <c r="U12" s="92"/>
      <c r="V12" s="83">
        <f>SUM(V10:V11)</f>
        <v>400</v>
      </c>
      <c r="W12" s="92"/>
      <c r="X12" s="83">
        <f>SUM(X10:X11)</f>
        <v>1200</v>
      </c>
      <c r="Y12" s="92"/>
      <c r="Z12" s="92">
        <v>0</v>
      </c>
      <c r="AA12" s="83">
        <f>AA11+AA10</f>
        <v>7600</v>
      </c>
    </row>
    <row r="13" spans="1:27" x14ac:dyDescent="0.2">
      <c r="A13" s="111"/>
      <c r="B13" s="111"/>
      <c r="C13" s="111"/>
      <c r="D13" s="111"/>
      <c r="E13" s="111"/>
      <c r="F13" s="111"/>
      <c r="G13" s="111"/>
      <c r="H13" s="111"/>
      <c r="I13" s="111"/>
      <c r="J13" s="111"/>
      <c r="K13" s="111"/>
      <c r="L13" s="111"/>
      <c r="M13" s="111"/>
      <c r="N13" s="111"/>
      <c r="O13" s="111"/>
      <c r="P13" s="111"/>
      <c r="Q13" s="111"/>
      <c r="R13" s="111"/>
      <c r="S13" s="111"/>
      <c r="T13" s="120"/>
      <c r="U13" s="90"/>
      <c r="V13" s="120"/>
      <c r="W13" s="90"/>
      <c r="X13" s="120"/>
      <c r="Y13" s="90"/>
      <c r="Z13" s="90"/>
      <c r="AA13" s="120"/>
    </row>
    <row r="14" spans="1:27" ht="18" x14ac:dyDescent="0.2">
      <c r="A14" s="134" t="s">
        <v>17</v>
      </c>
      <c r="B14" s="134"/>
      <c r="C14" s="134"/>
      <c r="D14" s="134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</row>
    <row r="15" spans="1:27" ht="15.75" x14ac:dyDescent="0.2">
      <c r="A15" s="135" t="s">
        <v>144</v>
      </c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5"/>
      <c r="X15" s="135"/>
      <c r="Y15" s="135"/>
      <c r="Z15" s="135"/>
      <c r="AA15" s="135"/>
    </row>
    <row r="16" spans="1:27" ht="15.75" x14ac:dyDescent="0.2">
      <c r="A16" s="124" t="s">
        <v>99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</row>
    <row r="17" spans="1:27" x14ac:dyDescent="0.2">
      <c r="A17" s="132" t="s">
        <v>25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</row>
    <row r="18" spans="1:27" x14ac:dyDescent="0.2">
      <c r="A18" s="132" t="s">
        <v>106</v>
      </c>
      <c r="B18" s="132"/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2"/>
      <c r="V18" s="132"/>
      <c r="W18" s="132"/>
      <c r="X18" s="132"/>
      <c r="Y18" s="132"/>
      <c r="Z18" s="132"/>
      <c r="AA18" s="132"/>
    </row>
    <row r="19" spans="1:27" x14ac:dyDescent="0.2">
      <c r="A19" s="132" t="s">
        <v>128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</row>
    <row r="20" spans="1:27" x14ac:dyDescent="0.2">
      <c r="A20" s="133" t="s">
        <v>125</v>
      </c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33"/>
      <c r="X20" s="133"/>
      <c r="Y20" s="133"/>
      <c r="Z20" s="133"/>
      <c r="AA20" s="133"/>
    </row>
    <row r="21" spans="1:27" x14ac:dyDescent="0.2">
      <c r="A21" s="137" t="s">
        <v>13</v>
      </c>
      <c r="B21" s="126" t="s">
        <v>138</v>
      </c>
      <c r="C21" s="126" t="s">
        <v>18</v>
      </c>
      <c r="D21" s="137" t="s">
        <v>0</v>
      </c>
      <c r="E21" s="138" t="s">
        <v>15</v>
      </c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9" t="s">
        <v>10</v>
      </c>
      <c r="R21" s="139" t="s">
        <v>56</v>
      </c>
      <c r="S21" s="128" t="s">
        <v>11</v>
      </c>
      <c r="T21" s="128"/>
      <c r="U21" s="128"/>
      <c r="V21" s="128"/>
      <c r="W21" s="128"/>
      <c r="X21" s="128"/>
      <c r="Y21" s="128"/>
      <c r="Z21" s="128"/>
      <c r="AA21" s="128"/>
    </row>
    <row r="22" spans="1:27" ht="36" customHeight="1" x14ac:dyDescent="0.2">
      <c r="A22" s="137"/>
      <c r="B22" s="126"/>
      <c r="C22" s="126"/>
      <c r="D22" s="137"/>
      <c r="E22" s="119" t="s">
        <v>1</v>
      </c>
      <c r="F22" s="119" t="s">
        <v>2</v>
      </c>
      <c r="G22" s="119" t="s">
        <v>3</v>
      </c>
      <c r="H22" s="119" t="s">
        <v>4</v>
      </c>
      <c r="I22" s="119" t="s">
        <v>3</v>
      </c>
      <c r="J22" s="119" t="s">
        <v>5</v>
      </c>
      <c r="K22" s="119" t="s">
        <v>5</v>
      </c>
      <c r="L22" s="119" t="s">
        <v>4</v>
      </c>
      <c r="M22" s="119" t="s">
        <v>6</v>
      </c>
      <c r="N22" s="119" t="s">
        <v>7</v>
      </c>
      <c r="O22" s="119" t="s">
        <v>8</v>
      </c>
      <c r="P22" s="119" t="s">
        <v>9</v>
      </c>
      <c r="Q22" s="139"/>
      <c r="R22" s="139"/>
      <c r="S22" s="107" t="s">
        <v>30</v>
      </c>
      <c r="T22" s="108" t="s">
        <v>16</v>
      </c>
      <c r="U22" s="107" t="s">
        <v>19</v>
      </c>
      <c r="V22" s="107" t="s">
        <v>16</v>
      </c>
      <c r="W22" s="107" t="s">
        <v>19</v>
      </c>
      <c r="X22" s="107" t="s">
        <v>16</v>
      </c>
      <c r="Y22" s="107" t="s">
        <v>19</v>
      </c>
      <c r="Z22" s="107" t="s">
        <v>16</v>
      </c>
      <c r="AA22" s="108" t="s">
        <v>12</v>
      </c>
    </row>
    <row r="23" spans="1:27" ht="76.5" x14ac:dyDescent="0.2">
      <c r="A23" s="79">
        <v>2</v>
      </c>
      <c r="B23" s="25" t="s">
        <v>152</v>
      </c>
      <c r="C23" s="25" t="s">
        <v>126</v>
      </c>
      <c r="D23" s="25" t="s">
        <v>130</v>
      </c>
      <c r="E23" s="22" t="s">
        <v>119</v>
      </c>
      <c r="F23" s="22" t="s">
        <v>119</v>
      </c>
      <c r="G23" s="22" t="s">
        <v>119</v>
      </c>
      <c r="H23" s="22" t="s">
        <v>119</v>
      </c>
      <c r="I23" s="22" t="s">
        <v>119</v>
      </c>
      <c r="J23" s="22" t="s">
        <v>119</v>
      </c>
      <c r="K23" s="22"/>
      <c r="L23" s="22"/>
      <c r="M23" s="22"/>
      <c r="N23" s="22"/>
      <c r="O23" s="22"/>
      <c r="P23" s="22" t="s">
        <v>119</v>
      </c>
      <c r="Q23" s="25" t="s">
        <v>115</v>
      </c>
      <c r="R23" s="25" t="s">
        <v>129</v>
      </c>
      <c r="S23" s="79" t="s">
        <v>101</v>
      </c>
      <c r="T23" s="94">
        <v>3000</v>
      </c>
      <c r="U23" s="84" t="s">
        <v>41</v>
      </c>
      <c r="V23" s="110">
        <v>500</v>
      </c>
      <c r="W23" s="85" t="s">
        <v>21</v>
      </c>
      <c r="X23" s="110">
        <v>1000</v>
      </c>
      <c r="Y23" s="85" t="s">
        <v>105</v>
      </c>
      <c r="Z23" s="85">
        <v>0</v>
      </c>
      <c r="AA23" s="86">
        <f>T23+V23+X23+Z23</f>
        <v>4500</v>
      </c>
    </row>
    <row r="24" spans="1:27" x14ac:dyDescent="0.2">
      <c r="A24" s="131"/>
      <c r="B24" s="131"/>
      <c r="C24" s="131"/>
      <c r="D24" s="131"/>
      <c r="E24" s="131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87">
        <f>SUM(T23)</f>
        <v>3000</v>
      </c>
      <c r="U24" s="87"/>
      <c r="V24" s="87">
        <f t="shared" ref="U24:Z24" si="0">SUM(V23)</f>
        <v>500</v>
      </c>
      <c r="W24" s="87"/>
      <c r="X24" s="87">
        <f t="shared" si="0"/>
        <v>1000</v>
      </c>
      <c r="Y24" s="87"/>
      <c r="Z24" s="87">
        <f t="shared" si="0"/>
        <v>0</v>
      </c>
      <c r="AA24" s="87">
        <v>4500</v>
      </c>
    </row>
  </sheetData>
  <mergeCells count="32">
    <mergeCell ref="A1:AA1"/>
    <mergeCell ref="A2:AA2"/>
    <mergeCell ref="A3:AA3"/>
    <mergeCell ref="A7:AA7"/>
    <mergeCell ref="A8:A9"/>
    <mergeCell ref="B8:B9"/>
    <mergeCell ref="C8:C9"/>
    <mergeCell ref="D8:D9"/>
    <mergeCell ref="E8:P8"/>
    <mergeCell ref="E21:P21"/>
    <mergeCell ref="Q21:Q22"/>
    <mergeCell ref="R21:R22"/>
    <mergeCell ref="S21:AA21"/>
    <mergeCell ref="R8:R9"/>
    <mergeCell ref="S8:AA8"/>
    <mergeCell ref="Q8:Q9"/>
    <mergeCell ref="A24:S24"/>
    <mergeCell ref="A20:AA20"/>
    <mergeCell ref="A4:AA4"/>
    <mergeCell ref="A5:AA5"/>
    <mergeCell ref="A6:AA6"/>
    <mergeCell ref="A12:S12"/>
    <mergeCell ref="A14:AA14"/>
    <mergeCell ref="A15:AA15"/>
    <mergeCell ref="A16:AA16"/>
    <mergeCell ref="A17:AA17"/>
    <mergeCell ref="A18:AA18"/>
    <mergeCell ref="A19:AA19"/>
    <mergeCell ref="A21:A22"/>
    <mergeCell ref="B21:B22"/>
    <mergeCell ref="C21:C22"/>
    <mergeCell ref="D21:D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3"/>
  <sheetViews>
    <sheetView tabSelected="1" workbookViewId="0">
      <selection activeCell="B2" sqref="B2:G2"/>
    </sheetView>
  </sheetViews>
  <sheetFormatPr baseColWidth="10" defaultRowHeight="12.75" x14ac:dyDescent="0.2"/>
  <cols>
    <col min="1" max="1" width="7.5703125" customWidth="1"/>
    <col min="2" max="2" width="25.140625" customWidth="1"/>
    <col min="5" max="5" width="15.7109375" customWidth="1"/>
    <col min="6" max="6" width="16.42578125" customWidth="1"/>
    <col min="7" max="7" width="12.5703125" customWidth="1"/>
  </cols>
  <sheetData>
    <row r="1" spans="2:25" ht="18" x14ac:dyDescent="0.2">
      <c r="B1" s="145" t="s">
        <v>17</v>
      </c>
      <c r="C1" s="145"/>
      <c r="D1" s="145"/>
      <c r="E1" s="145"/>
      <c r="F1" s="145"/>
      <c r="G1" s="14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</row>
    <row r="2" spans="2:25" ht="15.75" x14ac:dyDescent="0.2">
      <c r="B2" s="146" t="s">
        <v>144</v>
      </c>
      <c r="C2" s="146"/>
      <c r="D2" s="146"/>
      <c r="E2" s="146"/>
      <c r="F2" s="146"/>
      <c r="G2" s="14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</row>
    <row r="3" spans="2:25" ht="15.75" x14ac:dyDescent="0.2">
      <c r="B3" s="147" t="s">
        <v>99</v>
      </c>
      <c r="C3" s="147"/>
      <c r="D3" s="147"/>
      <c r="E3" s="147"/>
      <c r="F3" s="147"/>
      <c r="G3" s="14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</row>
    <row r="4" spans="2:25" x14ac:dyDescent="0.2">
      <c r="B4" s="102"/>
      <c r="C4" s="102"/>
      <c r="D4" s="102"/>
      <c r="E4" s="102"/>
      <c r="F4" s="102"/>
      <c r="G4" s="102"/>
      <c r="H4" s="98"/>
      <c r="I4" s="98"/>
      <c r="J4" s="98"/>
      <c r="K4" s="98"/>
      <c r="L4" s="98"/>
      <c r="M4" s="98"/>
    </row>
    <row r="5" spans="2:25" ht="25.5" x14ac:dyDescent="0.2">
      <c r="B5" s="142" t="s">
        <v>31</v>
      </c>
      <c r="C5" s="112" t="s">
        <v>41</v>
      </c>
      <c r="D5" s="112" t="s">
        <v>21</v>
      </c>
      <c r="E5" s="112" t="s">
        <v>42</v>
      </c>
      <c r="F5" s="113" t="s">
        <v>73</v>
      </c>
      <c r="G5" s="99" t="s">
        <v>12</v>
      </c>
      <c r="H5" s="143"/>
      <c r="I5" s="144"/>
      <c r="J5" s="65"/>
      <c r="K5" s="65"/>
      <c r="L5" s="61"/>
    </row>
    <row r="6" spans="2:25" x14ac:dyDescent="0.2">
      <c r="B6" s="142"/>
      <c r="C6" s="99" t="s">
        <v>136</v>
      </c>
      <c r="D6" s="99" t="s">
        <v>136</v>
      </c>
      <c r="E6" s="99" t="s">
        <v>136</v>
      </c>
      <c r="F6" s="99" t="s">
        <v>32</v>
      </c>
      <c r="G6" s="99" t="s">
        <v>32</v>
      </c>
      <c r="H6" s="143"/>
      <c r="I6" s="144"/>
      <c r="J6" s="61"/>
      <c r="K6" s="61"/>
      <c r="L6" s="61"/>
    </row>
    <row r="7" spans="2:25" x14ac:dyDescent="0.2">
      <c r="B7" s="103" t="s">
        <v>33</v>
      </c>
      <c r="C7" s="100">
        <v>7900</v>
      </c>
      <c r="D7" s="100">
        <v>12700</v>
      </c>
      <c r="E7" s="100">
        <v>8000</v>
      </c>
      <c r="F7" s="104">
        <v>0</v>
      </c>
      <c r="G7" s="100">
        <f>SUM(C7:F7)</f>
        <v>28600</v>
      </c>
      <c r="H7" s="1"/>
      <c r="I7" s="62"/>
      <c r="J7" s="63"/>
      <c r="K7" s="63"/>
      <c r="L7" s="63"/>
    </row>
    <row r="8" spans="2:25" x14ac:dyDescent="0.2">
      <c r="B8" s="103" t="s">
        <v>22</v>
      </c>
      <c r="C8" s="100">
        <v>2000</v>
      </c>
      <c r="D8" s="100">
        <v>3200</v>
      </c>
      <c r="E8" s="100">
        <v>4000</v>
      </c>
      <c r="F8" s="100">
        <f>'Presupuesto 1017'!J37</f>
        <v>0</v>
      </c>
      <c r="G8" s="100">
        <f t="shared" ref="G8:G9" si="0">SUM(C8:F8)</f>
        <v>9200</v>
      </c>
      <c r="H8" s="1"/>
      <c r="I8" s="62"/>
      <c r="J8" s="63"/>
      <c r="K8" s="62"/>
      <c r="L8" s="63"/>
    </row>
    <row r="9" spans="2:25" x14ac:dyDescent="0.2">
      <c r="B9" s="103" t="s">
        <v>135</v>
      </c>
      <c r="C9" s="100">
        <v>900</v>
      </c>
      <c r="D9" s="100">
        <v>2200</v>
      </c>
      <c r="E9" s="100">
        <v>9000</v>
      </c>
      <c r="F9" s="100">
        <f>'Presupuesto 1017'!J65</f>
        <v>0</v>
      </c>
      <c r="G9" s="100">
        <f t="shared" si="0"/>
        <v>12100</v>
      </c>
      <c r="H9" s="1"/>
      <c r="I9" s="62"/>
      <c r="J9" s="63"/>
      <c r="K9" s="62"/>
      <c r="L9" s="63"/>
    </row>
    <row r="10" spans="2:25" ht="15" x14ac:dyDescent="0.2">
      <c r="B10" s="141" t="s">
        <v>72</v>
      </c>
      <c r="C10" s="141"/>
      <c r="D10" s="141"/>
      <c r="E10" s="141"/>
      <c r="F10" s="141"/>
      <c r="G10" s="101">
        <f>SUM(G7:G9)</f>
        <v>49900</v>
      </c>
      <c r="H10" s="1"/>
      <c r="I10" s="62"/>
      <c r="J10" s="62"/>
      <c r="K10" s="62"/>
      <c r="L10" s="62"/>
    </row>
    <row r="11" spans="2:25" x14ac:dyDescent="0.2">
      <c r="B11" s="1"/>
      <c r="C11" s="62"/>
      <c r="D11" s="62"/>
      <c r="E11" s="62"/>
      <c r="F11" s="62"/>
      <c r="G11" s="62"/>
      <c r="H11" s="1"/>
      <c r="I11" s="62"/>
      <c r="J11" s="62"/>
      <c r="K11" s="62"/>
      <c r="L11" s="62"/>
    </row>
    <row r="12" spans="2:25" x14ac:dyDescent="0.2">
      <c r="B12" s="1"/>
      <c r="C12" s="63"/>
      <c r="D12" s="63"/>
      <c r="E12" s="63"/>
      <c r="F12" s="63"/>
      <c r="G12" s="66"/>
      <c r="H12" s="1"/>
      <c r="I12" s="62"/>
      <c r="J12" s="63"/>
      <c r="K12" s="63"/>
      <c r="L12" s="64"/>
    </row>
    <row r="13" spans="2:25" x14ac:dyDescent="0.2">
      <c r="I13" s="1"/>
      <c r="J13" s="1"/>
      <c r="K13" s="1"/>
      <c r="L13" s="1"/>
    </row>
  </sheetData>
  <mergeCells count="7">
    <mergeCell ref="B10:F10"/>
    <mergeCell ref="B5:B6"/>
    <mergeCell ref="H5:H6"/>
    <mergeCell ref="I5:I6"/>
    <mergeCell ref="B1:G1"/>
    <mergeCell ref="B2:G2"/>
    <mergeCell ref="B3:G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zoomScale="82" zoomScaleNormal="82" workbookViewId="0">
      <pane ySplit="2" topLeftCell="A3" activePane="bottomLeft" state="frozen"/>
      <selection pane="bottomLeft" activeCell="M7" sqref="M7"/>
    </sheetView>
  </sheetViews>
  <sheetFormatPr baseColWidth="10" defaultRowHeight="12.75" x14ac:dyDescent="0.2"/>
  <cols>
    <col min="1" max="1" width="35.7109375" customWidth="1"/>
    <col min="7" max="7" width="14.5703125" customWidth="1"/>
    <col min="8" max="8" width="14.7109375" customWidth="1"/>
    <col min="9" max="9" width="13.7109375" customWidth="1"/>
    <col min="10" max="10" width="13.5703125" customWidth="1"/>
    <col min="11" max="11" width="18.140625" customWidth="1"/>
    <col min="13" max="13" width="27.7109375" customWidth="1"/>
  </cols>
  <sheetData>
    <row r="1" spans="1:14" ht="12.75" customHeight="1" x14ac:dyDescent="0.2">
      <c r="G1" s="148" t="s">
        <v>42</v>
      </c>
      <c r="H1" s="149"/>
      <c r="I1" s="149"/>
      <c r="J1" s="149"/>
      <c r="K1" s="150"/>
    </row>
    <row r="2" spans="1:14" ht="38.25" x14ac:dyDescent="0.2">
      <c r="A2" s="55" t="s">
        <v>27</v>
      </c>
      <c r="B2" s="52" t="s">
        <v>37</v>
      </c>
      <c r="C2" s="52" t="s">
        <v>38</v>
      </c>
      <c r="D2" s="54" t="s">
        <v>28</v>
      </c>
      <c r="E2" s="52" t="s">
        <v>39</v>
      </c>
      <c r="F2" s="52" t="s">
        <v>40</v>
      </c>
      <c r="G2" s="26" t="s">
        <v>41</v>
      </c>
      <c r="H2" s="26" t="s">
        <v>21</v>
      </c>
      <c r="I2" s="26" t="s">
        <v>42</v>
      </c>
      <c r="J2" s="26" t="s">
        <v>43</v>
      </c>
      <c r="K2" s="60" t="s">
        <v>72</v>
      </c>
    </row>
    <row r="3" spans="1:14" ht="21" customHeight="1" x14ac:dyDescent="0.2">
      <c r="A3" s="56"/>
      <c r="B3" s="53"/>
      <c r="C3" s="53"/>
      <c r="D3" s="53"/>
      <c r="E3" s="53"/>
      <c r="F3" s="53"/>
      <c r="G3" s="59">
        <f>G6+G37+G65</f>
        <v>348750</v>
      </c>
      <c r="H3" s="59">
        <f>H6+H37+H65</f>
        <v>98900</v>
      </c>
      <c r="I3" s="59">
        <f>I6+I37+I65</f>
        <v>17850</v>
      </c>
      <c r="J3" s="59">
        <f>J6+J37+J65</f>
        <v>2100</v>
      </c>
      <c r="K3" s="59">
        <f>K6+K37+K65</f>
        <v>467600</v>
      </c>
    </row>
    <row r="4" spans="1:14" ht="15.75" x14ac:dyDescent="0.25">
      <c r="A4" s="153" t="s">
        <v>44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</row>
    <row r="5" spans="1:14" ht="15.75" x14ac:dyDescent="0.25">
      <c r="A5" s="173" t="s">
        <v>45</v>
      </c>
      <c r="B5" s="173"/>
      <c r="C5" s="173"/>
      <c r="D5" s="173"/>
      <c r="E5" s="173"/>
      <c r="F5" s="174"/>
      <c r="G5" s="27"/>
      <c r="H5" s="27"/>
      <c r="I5" s="27"/>
      <c r="J5" s="27"/>
      <c r="K5" s="27"/>
    </row>
    <row r="6" spans="1:14" ht="29.25" customHeight="1" x14ac:dyDescent="0.2">
      <c r="A6" s="175" t="s">
        <v>74</v>
      </c>
      <c r="B6" s="176"/>
      <c r="C6" s="177"/>
      <c r="D6" s="28"/>
      <c r="E6" s="28"/>
      <c r="F6" s="28"/>
      <c r="G6" s="29">
        <f>G7+G13+G20+G28</f>
        <v>336700</v>
      </c>
      <c r="H6" s="29">
        <f>H7+H13+H20+H28</f>
        <v>13300</v>
      </c>
      <c r="I6" s="29">
        <f>I7+I13+I20+I28</f>
        <v>5250</v>
      </c>
      <c r="J6" s="29">
        <f>J7+J13+J20+J28</f>
        <v>2100</v>
      </c>
      <c r="K6" s="29">
        <f>K7+K13+K20+K28</f>
        <v>357350</v>
      </c>
    </row>
    <row r="7" spans="1:14" ht="43.5" customHeight="1" x14ac:dyDescent="0.2">
      <c r="A7" s="178" t="s">
        <v>87</v>
      </c>
      <c r="B7" s="178"/>
      <c r="C7" s="178"/>
      <c r="D7" s="28"/>
      <c r="E7" s="28"/>
      <c r="F7" s="28"/>
      <c r="G7" s="30">
        <f>G8</f>
        <v>0</v>
      </c>
      <c r="H7" s="30">
        <f>H8</f>
        <v>0</v>
      </c>
      <c r="I7" s="30">
        <f>I8</f>
        <v>875</v>
      </c>
      <c r="J7" s="30">
        <f>J8</f>
        <v>0</v>
      </c>
      <c r="K7" s="30">
        <f>K8</f>
        <v>875</v>
      </c>
    </row>
    <row r="8" spans="1:14" ht="27.75" customHeight="1" x14ac:dyDescent="0.2">
      <c r="A8" s="178" t="s">
        <v>75</v>
      </c>
      <c r="B8" s="178"/>
      <c r="C8" s="178"/>
      <c r="D8" s="131" t="s">
        <v>46</v>
      </c>
      <c r="E8" s="131"/>
      <c r="F8" s="28"/>
      <c r="G8" s="73">
        <f>SUM(G9:G11)</f>
        <v>0</v>
      </c>
      <c r="H8" s="73">
        <f>SUM(H9:H11)</f>
        <v>0</v>
      </c>
      <c r="I8" s="73">
        <f>SUM(I9:I11)</f>
        <v>875</v>
      </c>
      <c r="J8" s="73">
        <f>SUM(J9:J11)</f>
        <v>0</v>
      </c>
      <c r="K8" s="57">
        <f>SUM(K9:K11)</f>
        <v>875</v>
      </c>
    </row>
    <row r="9" spans="1:14" x14ac:dyDescent="0.2">
      <c r="A9" s="24" t="s">
        <v>57</v>
      </c>
      <c r="B9" s="28">
        <v>22</v>
      </c>
      <c r="C9" s="24" t="s">
        <v>47</v>
      </c>
      <c r="D9" s="32">
        <v>100</v>
      </c>
      <c r="E9" s="28">
        <v>5</v>
      </c>
      <c r="F9" s="28">
        <v>2</v>
      </c>
      <c r="G9" s="32">
        <v>0</v>
      </c>
      <c r="H9" s="32">
        <v>0</v>
      </c>
      <c r="I9" s="32">
        <f>E9*D9</f>
        <v>500</v>
      </c>
      <c r="J9" s="32">
        <v>0</v>
      </c>
      <c r="K9" s="31">
        <f>SUM(G9:J9)</f>
        <v>500</v>
      </c>
      <c r="M9" t="s">
        <v>54</v>
      </c>
      <c r="N9" t="s">
        <v>55</v>
      </c>
    </row>
    <row r="10" spans="1:14" x14ac:dyDescent="0.2">
      <c r="A10" s="24" t="s">
        <v>51</v>
      </c>
      <c r="B10" s="28">
        <v>165</v>
      </c>
      <c r="C10" s="24" t="s">
        <v>52</v>
      </c>
      <c r="D10" s="32">
        <v>25</v>
      </c>
      <c r="E10" s="28">
        <v>5</v>
      </c>
      <c r="F10" s="28">
        <v>3</v>
      </c>
      <c r="G10" s="32">
        <v>0</v>
      </c>
      <c r="H10" s="32">
        <v>0</v>
      </c>
      <c r="I10" s="32">
        <f>E10*D10</f>
        <v>125</v>
      </c>
      <c r="J10" s="32">
        <v>0</v>
      </c>
      <c r="K10" s="31">
        <f>SUM(G10:J10)</f>
        <v>125</v>
      </c>
      <c r="M10" s="24" t="s">
        <v>49</v>
      </c>
      <c r="N10">
        <v>1</v>
      </c>
    </row>
    <row r="11" spans="1:14" x14ac:dyDescent="0.2">
      <c r="A11" s="36" t="s">
        <v>53</v>
      </c>
      <c r="B11" s="28"/>
      <c r="C11" s="36" t="s">
        <v>48</v>
      </c>
      <c r="D11" s="32">
        <v>50</v>
      </c>
      <c r="E11" s="28">
        <v>5</v>
      </c>
      <c r="F11" s="37">
        <v>4</v>
      </c>
      <c r="G11" s="32">
        <v>0</v>
      </c>
      <c r="H11" s="32">
        <v>0</v>
      </c>
      <c r="I11" s="32">
        <f>E11*D11</f>
        <v>250</v>
      </c>
      <c r="J11" s="32">
        <v>0</v>
      </c>
      <c r="K11" s="31">
        <f>SUM(G11:J11)</f>
        <v>250</v>
      </c>
      <c r="M11" s="24" t="s">
        <v>50</v>
      </c>
      <c r="N11">
        <v>2</v>
      </c>
    </row>
    <row r="12" spans="1:14" x14ac:dyDescent="0.2">
      <c r="M12" s="24" t="s">
        <v>51</v>
      </c>
      <c r="N12">
        <v>3</v>
      </c>
    </row>
    <row r="13" spans="1:14" ht="42" customHeight="1" x14ac:dyDescent="0.2">
      <c r="A13" s="169" t="s">
        <v>77</v>
      </c>
      <c r="B13" s="170"/>
      <c r="C13" s="170"/>
      <c r="G13" s="73">
        <f>G14</f>
        <v>0</v>
      </c>
      <c r="H13" s="73">
        <f>H14</f>
        <v>4200</v>
      </c>
      <c r="I13" s="73">
        <f>I14</f>
        <v>1750</v>
      </c>
      <c r="J13" s="73">
        <f>J14</f>
        <v>2100</v>
      </c>
      <c r="K13" s="73">
        <f>K14</f>
        <v>8050</v>
      </c>
      <c r="M13" s="38"/>
    </row>
    <row r="14" spans="1:14" ht="42" customHeight="1" x14ac:dyDescent="0.2">
      <c r="A14" s="171" t="s">
        <v>76</v>
      </c>
      <c r="B14" s="172"/>
      <c r="C14" s="172"/>
      <c r="D14" s="140" t="s">
        <v>46</v>
      </c>
      <c r="E14" s="140"/>
      <c r="F14" s="28"/>
      <c r="G14" s="73">
        <f>SUM(G15:G18)</f>
        <v>0</v>
      </c>
      <c r="H14" s="73">
        <f>SUM(H15:H18)</f>
        <v>4200</v>
      </c>
      <c r="I14" s="73">
        <f>SUM(I15:I18)</f>
        <v>1750</v>
      </c>
      <c r="J14" s="73">
        <f>SUM(J15:J18)</f>
        <v>2100</v>
      </c>
      <c r="K14" s="73">
        <f>SUM(K15:K18)</f>
        <v>8050</v>
      </c>
      <c r="M14" s="34" t="s">
        <v>53</v>
      </c>
      <c r="N14">
        <v>4</v>
      </c>
    </row>
    <row r="15" spans="1:14" x14ac:dyDescent="0.2">
      <c r="A15" s="33" t="s">
        <v>57</v>
      </c>
      <c r="B15" s="33">
        <v>22</v>
      </c>
      <c r="C15" s="33" t="s">
        <v>47</v>
      </c>
      <c r="D15" s="32">
        <v>100</v>
      </c>
      <c r="E15" s="28">
        <v>14</v>
      </c>
      <c r="F15" s="28">
        <v>2</v>
      </c>
      <c r="G15" s="32">
        <v>0</v>
      </c>
      <c r="H15" s="32">
        <v>0</v>
      </c>
      <c r="I15" s="32">
        <f>E15*D15</f>
        <v>1400</v>
      </c>
      <c r="J15" s="32">
        <v>0</v>
      </c>
      <c r="K15" s="31">
        <f>SUM(G15:J15)</f>
        <v>1400</v>
      </c>
      <c r="M15" s="35" t="s">
        <v>56</v>
      </c>
      <c r="N15">
        <v>5</v>
      </c>
    </row>
    <row r="16" spans="1:14" x14ac:dyDescent="0.2">
      <c r="A16" s="28" t="s">
        <v>58</v>
      </c>
      <c r="B16" s="28">
        <v>29</v>
      </c>
      <c r="C16" s="28" t="s">
        <v>47</v>
      </c>
      <c r="D16" s="32">
        <v>300</v>
      </c>
      <c r="E16" s="28">
        <v>14</v>
      </c>
      <c r="F16" s="28">
        <v>6</v>
      </c>
      <c r="G16" s="32">
        <v>0</v>
      </c>
      <c r="H16" s="32">
        <f>E16*D16</f>
        <v>4200</v>
      </c>
      <c r="I16" s="32">
        <v>0</v>
      </c>
      <c r="J16" s="32">
        <v>0</v>
      </c>
      <c r="K16" s="31">
        <f>SUM(G16:J16)</f>
        <v>4200</v>
      </c>
      <c r="M16" s="35" t="s">
        <v>58</v>
      </c>
      <c r="N16">
        <v>6</v>
      </c>
    </row>
    <row r="17" spans="1:14" x14ac:dyDescent="0.2">
      <c r="A17" s="33" t="s">
        <v>51</v>
      </c>
      <c r="B17" s="28">
        <v>165</v>
      </c>
      <c r="C17" s="28" t="s">
        <v>52</v>
      </c>
      <c r="D17" s="32">
        <v>25</v>
      </c>
      <c r="E17" s="28">
        <v>14</v>
      </c>
      <c r="F17" s="28">
        <v>3</v>
      </c>
      <c r="G17" s="32">
        <v>0</v>
      </c>
      <c r="H17" s="32">
        <v>0</v>
      </c>
      <c r="I17" s="32">
        <f>E17*D17</f>
        <v>350</v>
      </c>
      <c r="J17" s="32">
        <v>0</v>
      </c>
      <c r="K17" s="31">
        <f>SUM(G17:J17)</f>
        <v>350</v>
      </c>
      <c r="M17" s="35" t="s">
        <v>59</v>
      </c>
      <c r="N17">
        <v>7</v>
      </c>
    </row>
    <row r="18" spans="1:14" x14ac:dyDescent="0.2">
      <c r="A18" s="28" t="s">
        <v>59</v>
      </c>
      <c r="B18" s="28"/>
      <c r="C18" s="28" t="s">
        <v>47</v>
      </c>
      <c r="D18" s="39">
        <v>150</v>
      </c>
      <c r="E18" s="37">
        <v>14</v>
      </c>
      <c r="F18" s="37">
        <v>7</v>
      </c>
      <c r="G18" s="39">
        <v>0</v>
      </c>
      <c r="H18" s="39">
        <v>0</v>
      </c>
      <c r="I18" s="39">
        <v>0</v>
      </c>
      <c r="J18" s="32">
        <f>E18*D18</f>
        <v>2100</v>
      </c>
      <c r="K18" s="31">
        <f>SUM(G18:J18)</f>
        <v>2100</v>
      </c>
      <c r="M18" s="35" t="s">
        <v>60</v>
      </c>
      <c r="N18">
        <v>8</v>
      </c>
    </row>
    <row r="19" spans="1:14" x14ac:dyDescent="0.2">
      <c r="M19" s="35" t="s">
        <v>61</v>
      </c>
      <c r="N19">
        <v>9</v>
      </c>
    </row>
    <row r="20" spans="1:14" ht="40.5" customHeight="1" x14ac:dyDescent="0.2">
      <c r="A20" s="169" t="s">
        <v>78</v>
      </c>
      <c r="B20" s="170"/>
      <c r="C20" s="170"/>
      <c r="G20" s="69">
        <f>G21</f>
        <v>700</v>
      </c>
      <c r="H20" s="69">
        <f>H21</f>
        <v>9100</v>
      </c>
      <c r="I20" s="69">
        <f>I21</f>
        <v>875</v>
      </c>
      <c r="J20" s="69">
        <f>J21</f>
        <v>0</v>
      </c>
      <c r="K20" s="69">
        <f>K21</f>
        <v>10675</v>
      </c>
      <c r="M20" s="35" t="s">
        <v>62</v>
      </c>
      <c r="N20">
        <v>10</v>
      </c>
    </row>
    <row r="21" spans="1:14" ht="33" customHeight="1" x14ac:dyDescent="0.2">
      <c r="A21" s="169" t="s">
        <v>88</v>
      </c>
      <c r="B21" s="170"/>
      <c r="C21" s="170"/>
      <c r="D21" s="140" t="s">
        <v>46</v>
      </c>
      <c r="E21" s="140"/>
      <c r="F21" s="28"/>
      <c r="G21" s="73">
        <f>SUM(G22:G26)</f>
        <v>700</v>
      </c>
      <c r="H21" s="73">
        <f>SUM(H22:H26)</f>
        <v>9100</v>
      </c>
      <c r="I21" s="73">
        <f>SUM(I22:I26)</f>
        <v>875</v>
      </c>
      <c r="J21" s="73">
        <f>SUM(J22:J26)</f>
        <v>0</v>
      </c>
      <c r="K21" s="73">
        <f>SUM(K22:K26)</f>
        <v>10675</v>
      </c>
    </row>
    <row r="22" spans="1:14" ht="28.5" customHeight="1" x14ac:dyDescent="0.2">
      <c r="A22" s="24" t="s">
        <v>49</v>
      </c>
      <c r="B22" s="33">
        <v>31</v>
      </c>
      <c r="C22" s="33" t="s">
        <v>47</v>
      </c>
      <c r="D22" s="32">
        <v>50</v>
      </c>
      <c r="E22" s="28">
        <v>14</v>
      </c>
      <c r="F22" s="28">
        <v>1</v>
      </c>
      <c r="G22" s="32">
        <f>D22*E22</f>
        <v>700</v>
      </c>
      <c r="H22" s="32">
        <v>0</v>
      </c>
      <c r="I22" s="32">
        <v>0</v>
      </c>
      <c r="J22" s="32">
        <v>0</v>
      </c>
      <c r="K22" s="31">
        <f>SUM(G22:J22)</f>
        <v>700</v>
      </c>
    </row>
    <row r="23" spans="1:14" x14ac:dyDescent="0.2">
      <c r="A23" s="28" t="s">
        <v>58</v>
      </c>
      <c r="B23" s="28">
        <v>29</v>
      </c>
      <c r="C23" s="28" t="s">
        <v>47</v>
      </c>
      <c r="D23" s="32">
        <v>300</v>
      </c>
      <c r="E23" s="28">
        <v>7</v>
      </c>
      <c r="F23" s="28">
        <v>6</v>
      </c>
      <c r="G23" s="32">
        <v>0</v>
      </c>
      <c r="H23" s="32">
        <f>D23*E23</f>
        <v>2100</v>
      </c>
      <c r="I23" s="32">
        <v>0</v>
      </c>
      <c r="J23" s="32">
        <v>0</v>
      </c>
      <c r="K23" s="31">
        <f>SUM(G23:J23)</f>
        <v>2100</v>
      </c>
    </row>
    <row r="24" spans="1:14" x14ac:dyDescent="0.2">
      <c r="A24" s="33" t="s">
        <v>51</v>
      </c>
      <c r="B24" s="28">
        <v>165</v>
      </c>
      <c r="C24" s="28" t="s">
        <v>52</v>
      </c>
      <c r="D24" s="32">
        <v>25</v>
      </c>
      <c r="E24" s="28">
        <v>7</v>
      </c>
      <c r="F24" s="28">
        <v>3</v>
      </c>
      <c r="G24" s="32">
        <v>0</v>
      </c>
      <c r="H24" s="32">
        <v>0</v>
      </c>
      <c r="I24" s="32">
        <f>E24*D24</f>
        <v>175</v>
      </c>
      <c r="J24" s="32">
        <v>0</v>
      </c>
      <c r="K24" s="31">
        <f>SUM(G24:J24)</f>
        <v>175</v>
      </c>
    </row>
    <row r="25" spans="1:14" x14ac:dyDescent="0.2">
      <c r="A25" s="28" t="s">
        <v>57</v>
      </c>
      <c r="B25" s="28">
        <v>22</v>
      </c>
      <c r="C25" s="28" t="s">
        <v>47</v>
      </c>
      <c r="D25" s="39">
        <v>100</v>
      </c>
      <c r="E25" s="37">
        <v>7</v>
      </c>
      <c r="F25" s="37">
        <v>2</v>
      </c>
      <c r="G25" s="39">
        <v>0</v>
      </c>
      <c r="H25" s="39">
        <v>0</v>
      </c>
      <c r="I25" s="39">
        <f>E25*D25</f>
        <v>700</v>
      </c>
      <c r="J25" s="32">
        <v>0</v>
      </c>
      <c r="K25" s="31">
        <f>SUM(G25:J25)</f>
        <v>700</v>
      </c>
    </row>
    <row r="26" spans="1:14" x14ac:dyDescent="0.2">
      <c r="A26" s="37" t="s">
        <v>79</v>
      </c>
      <c r="B26" s="28"/>
      <c r="C26" s="37" t="s">
        <v>48</v>
      </c>
      <c r="D26" s="39">
        <v>1000</v>
      </c>
      <c r="E26" s="37">
        <v>7</v>
      </c>
      <c r="F26" s="37"/>
      <c r="G26" s="39">
        <v>0</v>
      </c>
      <c r="H26" s="39">
        <f>D26*E26</f>
        <v>7000</v>
      </c>
      <c r="I26" s="39">
        <v>0</v>
      </c>
      <c r="J26" s="32">
        <v>0</v>
      </c>
      <c r="K26" s="31">
        <f>SUM(G26:J26)</f>
        <v>7000</v>
      </c>
    </row>
    <row r="28" spans="1:14" ht="28.5" customHeight="1" x14ac:dyDescent="0.2">
      <c r="A28" s="169" t="s">
        <v>80</v>
      </c>
      <c r="B28" s="170"/>
      <c r="C28" s="170"/>
      <c r="D28" s="28"/>
      <c r="E28" s="28"/>
      <c r="F28" s="28"/>
      <c r="G28" s="69">
        <f>G29</f>
        <v>336000</v>
      </c>
      <c r="H28" s="69">
        <f>H29</f>
        <v>0</v>
      </c>
      <c r="I28" s="69">
        <f>I29</f>
        <v>1750</v>
      </c>
      <c r="J28" s="69">
        <f>J29</f>
        <v>0</v>
      </c>
      <c r="K28" s="69">
        <f>K29</f>
        <v>337750</v>
      </c>
    </row>
    <row r="29" spans="1:14" ht="30.75" customHeight="1" x14ac:dyDescent="0.2">
      <c r="A29" s="169" t="s">
        <v>89</v>
      </c>
      <c r="B29" s="170"/>
      <c r="C29" s="170"/>
      <c r="D29" s="140" t="s">
        <v>46</v>
      </c>
      <c r="E29" s="140"/>
      <c r="F29" s="28"/>
      <c r="G29" s="73">
        <f>SUM(G30:G32)</f>
        <v>336000</v>
      </c>
      <c r="H29" s="73">
        <f>SUM(H30:H32)</f>
        <v>0</v>
      </c>
      <c r="I29" s="73">
        <f>SUM(I30:I32)</f>
        <v>1750</v>
      </c>
      <c r="J29" s="73">
        <f>SUM(J30:J32)</f>
        <v>0</v>
      </c>
      <c r="K29" s="73">
        <f>SUM(K30:K32)</f>
        <v>337750</v>
      </c>
    </row>
    <row r="30" spans="1:14" x14ac:dyDescent="0.2">
      <c r="A30" s="28" t="s">
        <v>81</v>
      </c>
      <c r="B30" s="28"/>
      <c r="C30" s="28" t="s">
        <v>48</v>
      </c>
      <c r="D30" s="39">
        <v>50</v>
      </c>
      <c r="E30" s="37">
        <v>6720</v>
      </c>
      <c r="F30" s="37">
        <v>1</v>
      </c>
      <c r="G30" s="39">
        <f>D30*E30</f>
        <v>336000</v>
      </c>
      <c r="H30" s="39">
        <v>0</v>
      </c>
      <c r="I30" s="39">
        <v>0</v>
      </c>
      <c r="J30" s="32">
        <v>0</v>
      </c>
      <c r="K30" s="31">
        <f>SUM(G30:J30)</f>
        <v>336000</v>
      </c>
    </row>
    <row r="31" spans="1:14" x14ac:dyDescent="0.2">
      <c r="A31" s="28" t="s">
        <v>82</v>
      </c>
      <c r="B31" s="28">
        <v>22</v>
      </c>
      <c r="C31" s="28" t="s">
        <v>48</v>
      </c>
      <c r="D31" s="39">
        <v>100</v>
      </c>
      <c r="E31" s="37">
        <v>14</v>
      </c>
      <c r="F31" s="37">
        <v>2</v>
      </c>
      <c r="G31" s="39">
        <v>0</v>
      </c>
      <c r="H31" s="39">
        <v>0</v>
      </c>
      <c r="I31" s="39">
        <f>E31*D31</f>
        <v>1400</v>
      </c>
      <c r="J31" s="32">
        <v>0</v>
      </c>
      <c r="K31" s="31">
        <f>SUM(G31:J31)</f>
        <v>1400</v>
      </c>
    </row>
    <row r="32" spans="1:14" x14ac:dyDescent="0.2">
      <c r="A32" s="28" t="s">
        <v>51</v>
      </c>
      <c r="B32" s="28">
        <v>22</v>
      </c>
      <c r="C32" s="28" t="s">
        <v>48</v>
      </c>
      <c r="D32" s="39">
        <v>25</v>
      </c>
      <c r="E32" s="37">
        <v>14</v>
      </c>
      <c r="F32" s="37">
        <v>2</v>
      </c>
      <c r="G32" s="39">
        <v>0</v>
      </c>
      <c r="H32" s="39">
        <v>0</v>
      </c>
      <c r="I32" s="39">
        <f>E32*D32</f>
        <v>350</v>
      </c>
      <c r="J32" s="32">
        <v>0</v>
      </c>
      <c r="K32" s="31">
        <f>SUM(G32:J32)</f>
        <v>350</v>
      </c>
    </row>
    <row r="34" spans="1:11" x14ac:dyDescent="0.2">
      <c r="A34" s="16"/>
    </row>
    <row r="35" spans="1:11" ht="15.75" x14ac:dyDescent="0.25">
      <c r="A35" s="153" t="s">
        <v>86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3"/>
    </row>
    <row r="36" spans="1:11" ht="15.75" x14ac:dyDescent="0.25">
      <c r="A36" s="165" t="s">
        <v>63</v>
      </c>
      <c r="B36" s="165"/>
      <c r="C36" s="165"/>
      <c r="D36" s="165"/>
      <c r="E36" s="165"/>
      <c r="F36" s="165"/>
      <c r="G36" s="165"/>
      <c r="H36" s="165"/>
      <c r="I36" s="165"/>
      <c r="J36" s="165"/>
      <c r="K36" s="165"/>
    </row>
    <row r="37" spans="1:11" ht="15.75" x14ac:dyDescent="0.25">
      <c r="A37" s="166" t="s">
        <v>45</v>
      </c>
      <c r="B37" s="166"/>
      <c r="C37" s="166"/>
      <c r="D37" s="166"/>
      <c r="E37" s="166"/>
      <c r="F37" s="167"/>
      <c r="G37" s="43">
        <f>G39+G46</f>
        <v>12050</v>
      </c>
      <c r="H37" s="43">
        <f>H39+H46</f>
        <v>85600</v>
      </c>
      <c r="I37" s="43">
        <f>I39+I46</f>
        <v>11500</v>
      </c>
      <c r="J37" s="43">
        <f>J39+J46</f>
        <v>0</v>
      </c>
      <c r="K37" s="43">
        <f>K39+K46</f>
        <v>109150</v>
      </c>
    </row>
    <row r="38" spans="1:11" ht="27.75" customHeight="1" x14ac:dyDescent="0.25">
      <c r="A38" s="157" t="s">
        <v>90</v>
      </c>
      <c r="B38" s="158"/>
      <c r="C38" s="159"/>
      <c r="D38" s="72"/>
      <c r="E38" s="72"/>
      <c r="F38" s="68"/>
      <c r="G38" s="43"/>
      <c r="H38" s="43"/>
      <c r="I38" s="43"/>
      <c r="J38" s="43"/>
      <c r="K38" s="43"/>
    </row>
    <row r="39" spans="1:11" ht="38.25" customHeight="1" x14ac:dyDescent="0.2">
      <c r="A39" s="168" t="s">
        <v>91</v>
      </c>
      <c r="B39" s="168"/>
      <c r="C39" s="168"/>
      <c r="D39" s="28"/>
      <c r="E39" s="28"/>
      <c r="F39" s="28"/>
      <c r="G39" s="70">
        <f>G40</f>
        <v>1200</v>
      </c>
      <c r="H39" s="70">
        <f>H40</f>
        <v>80600</v>
      </c>
      <c r="I39" s="70">
        <f>I40</f>
        <v>1200</v>
      </c>
      <c r="J39" s="70">
        <f>J40</f>
        <v>0</v>
      </c>
      <c r="K39" s="70">
        <f>K40</f>
        <v>83000</v>
      </c>
    </row>
    <row r="40" spans="1:11" ht="38.25" customHeight="1" x14ac:dyDescent="0.2">
      <c r="A40" s="160" t="s">
        <v>67</v>
      </c>
      <c r="B40" s="160"/>
      <c r="C40" s="160"/>
      <c r="D40" s="155" t="s">
        <v>46</v>
      </c>
      <c r="E40" s="156"/>
      <c r="F40" s="40"/>
      <c r="G40" s="71">
        <f>SUM(G41:G44)</f>
        <v>1200</v>
      </c>
      <c r="H40" s="71">
        <f>SUM(H41:H44)</f>
        <v>80600</v>
      </c>
      <c r="I40" s="71">
        <f>SUM(I41:I44)</f>
        <v>1200</v>
      </c>
      <c r="J40" s="71">
        <f>SUM(J41:J44)</f>
        <v>0</v>
      </c>
      <c r="K40" s="71">
        <f>SUM(K41:K44)</f>
        <v>83000</v>
      </c>
    </row>
    <row r="41" spans="1:11" x14ac:dyDescent="0.2">
      <c r="A41" s="14" t="s">
        <v>57</v>
      </c>
      <c r="B41" s="28">
        <v>22</v>
      </c>
      <c r="C41" s="28" t="s">
        <v>68</v>
      </c>
      <c r="D41" s="46">
        <v>100</v>
      </c>
      <c r="E41" s="45">
        <v>12</v>
      </c>
      <c r="F41" s="45">
        <v>2</v>
      </c>
      <c r="G41" s="32">
        <v>0</v>
      </c>
      <c r="H41" s="32">
        <v>0</v>
      </c>
      <c r="I41" s="32">
        <f>E41*D41</f>
        <v>1200</v>
      </c>
      <c r="J41" s="32">
        <v>0</v>
      </c>
      <c r="K41" s="32">
        <f>SUM(G41:J41)</f>
        <v>1200</v>
      </c>
    </row>
    <row r="42" spans="1:11" x14ac:dyDescent="0.2">
      <c r="A42" s="14" t="s">
        <v>58</v>
      </c>
      <c r="B42" s="28">
        <v>29</v>
      </c>
      <c r="C42" s="28" t="s">
        <v>68</v>
      </c>
      <c r="D42" s="46">
        <v>200</v>
      </c>
      <c r="E42" s="45">
        <v>3</v>
      </c>
      <c r="F42" s="45">
        <v>6</v>
      </c>
      <c r="G42" s="32">
        <v>0</v>
      </c>
      <c r="H42" s="32">
        <f>E42*D42</f>
        <v>600</v>
      </c>
      <c r="I42" s="32">
        <v>0</v>
      </c>
      <c r="J42" s="32">
        <v>0</v>
      </c>
      <c r="K42" s="32">
        <f>SUM(G42:J42)</f>
        <v>600</v>
      </c>
    </row>
    <row r="43" spans="1:11" x14ac:dyDescent="0.2">
      <c r="A43" s="14" t="s">
        <v>69</v>
      </c>
      <c r="B43" s="28">
        <v>122</v>
      </c>
      <c r="C43" s="28" t="s">
        <v>48</v>
      </c>
      <c r="D43" s="47">
        <v>80000</v>
      </c>
      <c r="E43" s="28">
        <v>1</v>
      </c>
      <c r="F43" s="28"/>
      <c r="G43" s="32">
        <v>0</v>
      </c>
      <c r="H43" s="32">
        <f>D43</f>
        <v>80000</v>
      </c>
      <c r="I43" s="32">
        <v>0</v>
      </c>
      <c r="J43" s="32">
        <v>0</v>
      </c>
      <c r="K43" s="32">
        <f>SUM(G43:J43)</f>
        <v>80000</v>
      </c>
    </row>
    <row r="44" spans="1:11" x14ac:dyDescent="0.2">
      <c r="A44" s="20" t="s">
        <v>49</v>
      </c>
      <c r="B44" s="37">
        <v>31</v>
      </c>
      <c r="C44" s="37" t="s">
        <v>68</v>
      </c>
      <c r="D44" s="28">
        <v>50</v>
      </c>
      <c r="E44" s="37">
        <v>24</v>
      </c>
      <c r="F44" s="28">
        <v>1</v>
      </c>
      <c r="G44" s="32">
        <f>E44*D44</f>
        <v>1200</v>
      </c>
      <c r="H44" s="32">
        <v>0</v>
      </c>
      <c r="I44" s="39">
        <v>0</v>
      </c>
      <c r="J44" s="39">
        <v>0</v>
      </c>
      <c r="K44" s="32">
        <f>SUM(G44:J44)</f>
        <v>1200</v>
      </c>
    </row>
    <row r="45" spans="1:11" x14ac:dyDescent="0.2">
      <c r="A45" s="16"/>
    </row>
    <row r="46" spans="1:11" ht="38.25" customHeight="1" x14ac:dyDescent="0.2">
      <c r="A46" s="182" t="s">
        <v>64</v>
      </c>
      <c r="B46" s="183"/>
      <c r="C46" s="184"/>
      <c r="G46" s="58">
        <f>G47+G52+G57</f>
        <v>10850</v>
      </c>
      <c r="H46" s="58">
        <f>H47+H52+H57</f>
        <v>5000</v>
      </c>
      <c r="I46" s="58">
        <f>I47+I52+I57</f>
        <v>10300</v>
      </c>
      <c r="J46" s="58">
        <f>J47+J52+J57</f>
        <v>0</v>
      </c>
      <c r="K46" s="58">
        <f>K47+K52+K57</f>
        <v>26150</v>
      </c>
    </row>
    <row r="47" spans="1:11" ht="38.25" customHeight="1" x14ac:dyDescent="0.2">
      <c r="A47" s="161" t="s">
        <v>92</v>
      </c>
      <c r="B47" s="161"/>
      <c r="C47" s="161"/>
      <c r="D47" s="28"/>
      <c r="E47" s="28"/>
      <c r="F47" s="28"/>
      <c r="G47" s="41">
        <f>SUM(G48:G49)</f>
        <v>1250</v>
      </c>
      <c r="H47" s="41">
        <f>SUM(H48:H49)</f>
        <v>0</v>
      </c>
      <c r="I47" s="41">
        <f>SUM(I48:I49)</f>
        <v>500</v>
      </c>
      <c r="J47" s="41">
        <f>SUM(J48:J49)</f>
        <v>0</v>
      </c>
      <c r="K47" s="41">
        <f>SUM(K48:K49)</f>
        <v>1750</v>
      </c>
    </row>
    <row r="48" spans="1:11" x14ac:dyDescent="0.2">
      <c r="A48" s="21" t="s">
        <v>57</v>
      </c>
      <c r="B48" s="21">
        <v>22</v>
      </c>
      <c r="C48" s="21" t="s">
        <v>68</v>
      </c>
      <c r="D48" s="32">
        <v>100</v>
      </c>
      <c r="E48" s="28">
        <v>5</v>
      </c>
      <c r="F48" s="50">
        <v>2</v>
      </c>
      <c r="G48" s="32">
        <v>0</v>
      </c>
      <c r="H48" s="32">
        <v>0</v>
      </c>
      <c r="I48" s="32">
        <f>E48*D48</f>
        <v>500</v>
      </c>
      <c r="J48" s="32">
        <v>0</v>
      </c>
      <c r="K48" s="32">
        <f>SUM(G48:J48)</f>
        <v>500</v>
      </c>
    </row>
    <row r="49" spans="1:11" x14ac:dyDescent="0.2">
      <c r="A49" s="21" t="s">
        <v>49</v>
      </c>
      <c r="B49" s="21">
        <v>31</v>
      </c>
      <c r="C49" s="21" t="s">
        <v>68</v>
      </c>
      <c r="D49" s="32">
        <v>50</v>
      </c>
      <c r="E49" s="28">
        <v>25</v>
      </c>
      <c r="F49" s="50">
        <v>1</v>
      </c>
      <c r="G49" s="32">
        <f>D49*E49</f>
        <v>1250</v>
      </c>
      <c r="H49" s="32">
        <v>0</v>
      </c>
      <c r="I49" s="32">
        <v>0</v>
      </c>
      <c r="J49" s="32">
        <v>0</v>
      </c>
      <c r="K49" s="32">
        <f>SUM(G49:J49)</f>
        <v>1250</v>
      </c>
    </row>
    <row r="50" spans="1:11" x14ac:dyDescent="0.2">
      <c r="A50" s="48"/>
      <c r="B50" s="49"/>
      <c r="C50" s="49"/>
    </row>
    <row r="51" spans="1:11" x14ac:dyDescent="0.2">
      <c r="A51" s="48"/>
      <c r="B51" s="49"/>
      <c r="C51" s="49"/>
    </row>
    <row r="52" spans="1:11" ht="25.5" customHeight="1" x14ac:dyDescent="0.2">
      <c r="A52" s="180" t="s">
        <v>93</v>
      </c>
      <c r="B52" s="181"/>
      <c r="C52" s="181"/>
      <c r="G52" s="41">
        <f>SUM(G53:G55)</f>
        <v>2100</v>
      </c>
      <c r="H52" s="41">
        <f>SUM(H53:H55)</f>
        <v>5000</v>
      </c>
      <c r="I52" s="41">
        <f>SUM(I53:I55)</f>
        <v>200</v>
      </c>
      <c r="J52" s="41">
        <f>SUM(J53:J55)</f>
        <v>0</v>
      </c>
      <c r="K52" s="41">
        <f>SUM(K53:K55)</f>
        <v>7300</v>
      </c>
    </row>
    <row r="53" spans="1:11" x14ac:dyDescent="0.2">
      <c r="A53" s="19" t="s">
        <v>57</v>
      </c>
      <c r="B53" s="21">
        <v>22</v>
      </c>
      <c r="C53" s="21" t="s">
        <v>68</v>
      </c>
      <c r="D53" s="32">
        <v>100</v>
      </c>
      <c r="E53" s="28">
        <v>2</v>
      </c>
      <c r="F53" s="50">
        <v>2</v>
      </c>
      <c r="G53" s="32">
        <v>0</v>
      </c>
      <c r="H53" s="32">
        <v>0</v>
      </c>
      <c r="I53" s="32">
        <f>E53*D53</f>
        <v>200</v>
      </c>
      <c r="J53" s="32">
        <v>0</v>
      </c>
      <c r="K53" s="32">
        <f>SUM(G53:J53)</f>
        <v>200</v>
      </c>
    </row>
    <row r="54" spans="1:11" x14ac:dyDescent="0.2">
      <c r="A54" s="28" t="s">
        <v>36</v>
      </c>
      <c r="B54" s="18">
        <v>29</v>
      </c>
      <c r="C54" s="18" t="s">
        <v>48</v>
      </c>
      <c r="D54" s="32">
        <v>5000</v>
      </c>
      <c r="E54" s="28">
        <v>1</v>
      </c>
      <c r="F54" s="28">
        <v>6</v>
      </c>
      <c r="G54" s="32">
        <v>0</v>
      </c>
      <c r="H54" s="32">
        <f>D54*E54</f>
        <v>5000</v>
      </c>
      <c r="I54" s="32">
        <v>0</v>
      </c>
      <c r="J54" s="32">
        <v>0</v>
      </c>
      <c r="K54" s="32">
        <f>SUM(G54:J54)</f>
        <v>5000</v>
      </c>
    </row>
    <row r="55" spans="1:11" x14ac:dyDescent="0.2">
      <c r="A55" s="28" t="s">
        <v>84</v>
      </c>
      <c r="B55" s="18">
        <v>31</v>
      </c>
      <c r="C55" s="18" t="s">
        <v>68</v>
      </c>
      <c r="D55" s="32">
        <v>50</v>
      </c>
      <c r="E55" s="28">
        <v>42</v>
      </c>
      <c r="F55" s="28">
        <v>1</v>
      </c>
      <c r="G55" s="32">
        <f>D55*E55</f>
        <v>2100</v>
      </c>
      <c r="H55" s="32">
        <v>0</v>
      </c>
      <c r="I55" s="32">
        <v>0</v>
      </c>
      <c r="J55" s="32">
        <v>0</v>
      </c>
      <c r="K55" s="32">
        <f>SUM(G55:J55)</f>
        <v>2100</v>
      </c>
    </row>
    <row r="57" spans="1:11" ht="38.25" customHeight="1" x14ac:dyDescent="0.2">
      <c r="A57" s="161" t="s">
        <v>94</v>
      </c>
      <c r="B57" s="161"/>
      <c r="C57" s="161"/>
      <c r="D57" s="28"/>
      <c r="E57" s="28"/>
      <c r="F57" s="28"/>
      <c r="G57" s="32">
        <f>SUM(G58:G59)</f>
        <v>7500</v>
      </c>
      <c r="H57" s="32">
        <f>SUM(H58:H59)</f>
        <v>0</v>
      </c>
      <c r="I57" s="32">
        <f>SUM(I58:I59)</f>
        <v>9600</v>
      </c>
      <c r="J57" s="32">
        <f>SUM(J58:J59)</f>
        <v>0</v>
      </c>
      <c r="K57" s="32">
        <f>SUM(K58:K59)</f>
        <v>17100</v>
      </c>
    </row>
    <row r="58" spans="1:11" x14ac:dyDescent="0.2">
      <c r="A58" s="28" t="s">
        <v>70</v>
      </c>
      <c r="B58" s="28">
        <v>22</v>
      </c>
      <c r="C58" s="28" t="s">
        <v>68</v>
      </c>
      <c r="D58" s="28">
        <v>100</v>
      </c>
      <c r="E58" s="28">
        <v>96</v>
      </c>
      <c r="F58" s="28">
        <v>2</v>
      </c>
      <c r="G58" s="32">
        <v>0</v>
      </c>
      <c r="H58" s="32">
        <v>0</v>
      </c>
      <c r="I58" s="32">
        <f>E58*D58</f>
        <v>9600</v>
      </c>
      <c r="J58" s="32">
        <v>0</v>
      </c>
      <c r="K58" s="32">
        <f>SUM(G58:J58)</f>
        <v>9600</v>
      </c>
    </row>
    <row r="59" spans="1:11" x14ac:dyDescent="0.2">
      <c r="A59" s="28" t="s">
        <v>71</v>
      </c>
      <c r="B59" s="28">
        <v>31</v>
      </c>
      <c r="C59" s="28" t="s">
        <v>68</v>
      </c>
      <c r="D59" s="28">
        <v>1.5</v>
      </c>
      <c r="E59" s="28">
        <v>5000</v>
      </c>
      <c r="F59" s="28"/>
      <c r="G59" s="32">
        <f>E59*D59</f>
        <v>7500</v>
      </c>
      <c r="H59" s="32">
        <v>0</v>
      </c>
      <c r="I59" s="32">
        <v>0</v>
      </c>
      <c r="J59" s="32">
        <v>0</v>
      </c>
      <c r="K59" s="32">
        <f>SUM(G59:J59)</f>
        <v>7500</v>
      </c>
    </row>
    <row r="62" spans="1:11" x14ac:dyDescent="0.2">
      <c r="A62" s="51"/>
      <c r="B62" s="1"/>
      <c r="C62" s="1"/>
      <c r="D62" s="1"/>
      <c r="E62" s="1"/>
      <c r="F62" s="1"/>
      <c r="G62" s="42"/>
      <c r="H62" s="42"/>
      <c r="I62" s="42"/>
      <c r="J62" s="42"/>
      <c r="K62" s="42"/>
    </row>
    <row r="63" spans="1:11" ht="18" x14ac:dyDescent="0.25">
      <c r="A63" s="154" t="s">
        <v>83</v>
      </c>
      <c r="B63" s="154"/>
      <c r="C63" s="154"/>
      <c r="D63" s="154"/>
      <c r="E63" s="154"/>
      <c r="F63" s="154"/>
      <c r="G63" s="154"/>
      <c r="H63" s="154"/>
      <c r="I63" s="154"/>
      <c r="J63" s="154"/>
      <c r="K63" s="154"/>
    </row>
    <row r="64" spans="1:11" ht="15.75" x14ac:dyDescent="0.25">
      <c r="A64" s="153" t="s">
        <v>65</v>
      </c>
      <c r="B64" s="153"/>
      <c r="C64" s="153"/>
      <c r="D64" s="153"/>
      <c r="E64" s="153"/>
      <c r="F64" s="153"/>
      <c r="G64" s="153"/>
      <c r="H64" s="153"/>
      <c r="I64" s="153"/>
      <c r="J64" s="153"/>
      <c r="K64" s="153"/>
    </row>
    <row r="65" spans="1:11" ht="15.75" x14ac:dyDescent="0.25">
      <c r="A65" s="162" t="s">
        <v>45</v>
      </c>
      <c r="B65" s="162"/>
      <c r="C65" s="162"/>
      <c r="D65" s="162"/>
      <c r="E65" s="162"/>
      <c r="F65" s="163"/>
      <c r="G65" s="44">
        <f t="shared" ref="G65:K67" si="0">G66</f>
        <v>0</v>
      </c>
      <c r="H65" s="44">
        <f t="shared" si="0"/>
        <v>0</v>
      </c>
      <c r="I65" s="44">
        <f t="shared" si="0"/>
        <v>1100</v>
      </c>
      <c r="J65" s="44">
        <f t="shared" si="0"/>
        <v>0</v>
      </c>
      <c r="K65" s="44">
        <f t="shared" si="0"/>
        <v>1100</v>
      </c>
    </row>
    <row r="66" spans="1:11" ht="24.75" customHeight="1" x14ac:dyDescent="0.2">
      <c r="A66" s="151" t="s">
        <v>95</v>
      </c>
      <c r="B66" s="152"/>
      <c r="C66" s="152"/>
      <c r="D66" s="28"/>
      <c r="E66" s="28"/>
      <c r="F66" s="28"/>
      <c r="G66" s="69">
        <f t="shared" si="0"/>
        <v>0</v>
      </c>
      <c r="H66" s="69">
        <f t="shared" si="0"/>
        <v>0</v>
      </c>
      <c r="I66" s="69">
        <f t="shared" si="0"/>
        <v>1100</v>
      </c>
      <c r="J66" s="69">
        <f t="shared" si="0"/>
        <v>0</v>
      </c>
      <c r="K66" s="69">
        <f t="shared" si="0"/>
        <v>1100</v>
      </c>
    </row>
    <row r="67" spans="1:11" ht="38.25" customHeight="1" x14ac:dyDescent="0.2">
      <c r="A67" s="179" t="s">
        <v>66</v>
      </c>
      <c r="B67" s="179"/>
      <c r="C67" s="179"/>
      <c r="D67" s="28"/>
      <c r="E67" s="28"/>
      <c r="F67" s="28"/>
      <c r="G67" s="32">
        <f t="shared" si="0"/>
        <v>0</v>
      </c>
      <c r="H67" s="32">
        <f t="shared" si="0"/>
        <v>0</v>
      </c>
      <c r="I67" s="32">
        <f t="shared" si="0"/>
        <v>1100</v>
      </c>
      <c r="J67" s="32">
        <f t="shared" si="0"/>
        <v>0</v>
      </c>
      <c r="K67" s="32">
        <f t="shared" si="0"/>
        <v>1100</v>
      </c>
    </row>
    <row r="68" spans="1:11" ht="38.25" customHeight="1" x14ac:dyDescent="0.2">
      <c r="A68" s="164" t="s">
        <v>96</v>
      </c>
      <c r="B68" s="164"/>
      <c r="C68" s="164"/>
      <c r="D68" s="155" t="s">
        <v>46</v>
      </c>
      <c r="E68" s="156"/>
      <c r="F68" s="40"/>
      <c r="G68" s="32">
        <f>SUM(G69:G70)</f>
        <v>0</v>
      </c>
      <c r="H68" s="32">
        <f>SUM(H69:H70)</f>
        <v>0</v>
      </c>
      <c r="I68" s="32">
        <f>SUM(I69:I70)</f>
        <v>1100</v>
      </c>
      <c r="J68" s="32">
        <f>SUM(J69:J70)</f>
        <v>0</v>
      </c>
      <c r="K68" s="32">
        <f>SUM(G68:J68)</f>
        <v>1100</v>
      </c>
    </row>
    <row r="69" spans="1:11" x14ac:dyDescent="0.2">
      <c r="A69" s="24" t="s">
        <v>97</v>
      </c>
      <c r="B69" s="28">
        <v>31</v>
      </c>
      <c r="C69" s="28" t="s">
        <v>68</v>
      </c>
      <c r="D69" s="32">
        <v>50</v>
      </c>
      <c r="E69" s="28">
        <v>20</v>
      </c>
      <c r="F69" s="28"/>
      <c r="G69" s="32">
        <v>0</v>
      </c>
      <c r="H69" s="32">
        <v>0</v>
      </c>
      <c r="I69" s="32">
        <f>D69*E69</f>
        <v>1000</v>
      </c>
      <c r="J69" s="32">
        <v>0</v>
      </c>
      <c r="K69" s="32">
        <f>SUM(G69:J69)</f>
        <v>1000</v>
      </c>
    </row>
    <row r="70" spans="1:11" x14ac:dyDescent="0.2">
      <c r="A70" s="28" t="s">
        <v>57</v>
      </c>
      <c r="B70" s="28">
        <v>22</v>
      </c>
      <c r="C70" s="28" t="s">
        <v>68</v>
      </c>
      <c r="D70" s="32">
        <v>100</v>
      </c>
      <c r="E70" s="28">
        <v>1</v>
      </c>
      <c r="F70" s="28"/>
      <c r="G70" s="32">
        <v>0</v>
      </c>
      <c r="H70" s="32">
        <v>0</v>
      </c>
      <c r="I70" s="32">
        <f>E70*D70</f>
        <v>100</v>
      </c>
      <c r="J70" s="32">
        <v>0</v>
      </c>
      <c r="K70" s="32">
        <f>SUM(G70:J70)</f>
        <v>100</v>
      </c>
    </row>
  </sheetData>
  <mergeCells count="34">
    <mergeCell ref="A67:C67"/>
    <mergeCell ref="A28:C28"/>
    <mergeCell ref="A29:C29"/>
    <mergeCell ref="D29:E29"/>
    <mergeCell ref="A21:C21"/>
    <mergeCell ref="D21:E21"/>
    <mergeCell ref="A52:C52"/>
    <mergeCell ref="A46:C46"/>
    <mergeCell ref="A4:K4"/>
    <mergeCell ref="A5:F5"/>
    <mergeCell ref="A6:C6"/>
    <mergeCell ref="A7:C7"/>
    <mergeCell ref="A8:C8"/>
    <mergeCell ref="A13:C13"/>
    <mergeCell ref="A20:C20"/>
    <mergeCell ref="D8:E8"/>
    <mergeCell ref="A14:C14"/>
    <mergeCell ref="D14:E14"/>
    <mergeCell ref="G1:K1"/>
    <mergeCell ref="A66:C66"/>
    <mergeCell ref="A35:K35"/>
    <mergeCell ref="A63:K63"/>
    <mergeCell ref="D68:E68"/>
    <mergeCell ref="A38:C38"/>
    <mergeCell ref="D40:E40"/>
    <mergeCell ref="A40:C40"/>
    <mergeCell ref="A47:C47"/>
    <mergeCell ref="A65:F65"/>
    <mergeCell ref="A68:C68"/>
    <mergeCell ref="A36:K36"/>
    <mergeCell ref="A37:F37"/>
    <mergeCell ref="A39:C39"/>
    <mergeCell ref="A64:K64"/>
    <mergeCell ref="A57:C57"/>
  </mergeCell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Proteccion y control</vt:lpstr>
      <vt:lpstr>Investigación y Monitoreo</vt:lpstr>
      <vt:lpstr>Uso Público</vt:lpstr>
      <vt:lpstr>Presupuesto ideal 2020</vt:lpstr>
      <vt:lpstr>Presupuesto 1017</vt:lpstr>
      <vt:lpstr>'Investigación y Monitoreo'!Área_de_impresión</vt:lpstr>
    </vt:vector>
  </TitlesOfParts>
  <Company>CONAP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VICENTE</cp:lastModifiedBy>
  <cp:lastPrinted>2016-08-02T23:18:17Z</cp:lastPrinted>
  <dcterms:created xsi:type="dcterms:W3CDTF">2001-01-15T17:49:33Z</dcterms:created>
  <dcterms:modified xsi:type="dcterms:W3CDTF">2019-05-07T17:13:02Z</dcterms:modified>
</cp:coreProperties>
</file>