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toniel P.Ramirez\Desktop\CONAP\FINCA LA GLORIA\POA la gloria\"/>
    </mc:Choice>
  </mc:AlternateContent>
  <bookViews>
    <workbookView xWindow="0" yWindow="45" windowWidth="15480" windowHeight="9240" tabRatio="735" firstSheet="2" activeTab="5"/>
  </bookViews>
  <sheets>
    <sheet name="Proteccion y control - Tabla 1" sheetId="1" r:id="rId1"/>
    <sheet name="Manejo de Recursos - Tabla 1" sheetId="2" r:id="rId2"/>
    <sheet name="Investigación y Monitoreo - Tab" sheetId="3" r:id="rId3"/>
    <sheet name="Uso Publico - Tabla 1" sheetId="4" r:id="rId4"/>
    <sheet name="PRESUPUESTO 2019 - Tabla 1" sheetId="6" r:id="rId5"/>
    <sheet name="Presupuesto Ideal año 2019 - Ta" sheetId="7" r:id="rId6"/>
  </sheets>
  <calcPr calcId="152511"/>
</workbook>
</file>

<file path=xl/calcChain.xml><?xml version="1.0" encoding="utf-8"?>
<calcChain xmlns="http://schemas.openxmlformats.org/spreadsheetml/2006/main">
  <c r="W17" i="4" l="1"/>
  <c r="V31" i="2"/>
  <c r="W29" i="2"/>
  <c r="W16" i="2"/>
  <c r="W15" i="2"/>
  <c r="W13" i="1"/>
  <c r="W18" i="4" l="1"/>
  <c r="T17" i="4"/>
  <c r="T30" i="3"/>
  <c r="W30" i="3"/>
  <c r="W18" i="1"/>
  <c r="W14" i="1"/>
  <c r="I44" i="6" l="1"/>
  <c r="X31" i="2" l="1"/>
  <c r="W19" i="1"/>
  <c r="T19" i="1"/>
  <c r="T14" i="1"/>
  <c r="X13" i="1"/>
  <c r="X30" i="2" l="1"/>
  <c r="F14" i="6"/>
  <c r="W17" i="2" l="1"/>
  <c r="I32" i="6"/>
  <c r="F51" i="6"/>
  <c r="F52" i="6"/>
  <c r="F53" i="6"/>
  <c r="F43" i="6"/>
  <c r="F40" i="6"/>
  <c r="F41" i="6"/>
  <c r="F42" i="6"/>
  <c r="F39" i="6"/>
  <c r="I31" i="6"/>
  <c r="F29" i="6"/>
  <c r="F27" i="6"/>
  <c r="F28" i="6"/>
  <c r="F30" i="6"/>
  <c r="I26" i="6" l="1"/>
  <c r="C8" i="7"/>
  <c r="F26" i="6"/>
  <c r="I20" i="6"/>
  <c r="I13" i="6" s="1"/>
  <c r="F17" i="6"/>
  <c r="F18" i="6"/>
  <c r="F19" i="6"/>
  <c r="F16" i="6"/>
  <c r="F15" i="6"/>
  <c r="X14" i="1"/>
  <c r="X15" i="1"/>
  <c r="B8" i="7" l="1"/>
  <c r="F13" i="6"/>
  <c r="B7" i="7" s="1"/>
  <c r="X18" i="4"/>
  <c r="X17" i="4"/>
  <c r="X29" i="2"/>
  <c r="X17" i="2"/>
  <c r="X16" i="2"/>
  <c r="X15" i="2"/>
  <c r="X18" i="2" l="1"/>
  <c r="C7" i="7" l="1"/>
  <c r="X18" i="1"/>
  <c r="X16" i="1"/>
  <c r="X22" i="1" s="1"/>
  <c r="X19" i="1"/>
  <c r="X32" i="2"/>
  <c r="X30" i="3"/>
  <c r="X31" i="3" s="1"/>
  <c r="C10" i="7"/>
  <c r="C9" i="7" l="1"/>
  <c r="I54" i="6"/>
  <c r="X33" i="2"/>
  <c r="X21" i="1"/>
  <c r="X19" i="4"/>
  <c r="F50" i="6"/>
  <c r="B10" i="7" s="1"/>
  <c r="D10" i="7" s="1"/>
  <c r="F38" i="6"/>
  <c r="B9" i="7" l="1"/>
  <c r="D9" i="7" s="1"/>
  <c r="F54" i="6"/>
  <c r="I57" i="6" s="1"/>
  <c r="J26" i="6"/>
  <c r="J50" i="6"/>
  <c r="J13" i="6"/>
  <c r="D7" i="7"/>
  <c r="J38" i="6"/>
  <c r="D8" i="7"/>
  <c r="B12" i="7"/>
  <c r="I58" i="6"/>
  <c r="C12" i="7" l="1"/>
  <c r="J54" i="6"/>
  <c r="I59" i="6"/>
  <c r="D12" i="7"/>
</calcChain>
</file>

<file path=xl/sharedStrings.xml><?xml version="1.0" encoding="utf-8"?>
<sst xmlns="http://schemas.openxmlformats.org/spreadsheetml/2006/main" count="507" uniqueCount="181">
  <si>
    <t>CONSEJO NACIONAL DE AREA PROTEGIDAS -CONAP-</t>
  </si>
  <si>
    <t>No.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</si>
  <si>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</si>
  <si>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</si>
  <si>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</si>
  <si>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</si>
  <si>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</si>
  <si>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</si>
  <si>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</si>
  <si>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</si>
  <si>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</si>
  <si>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</si>
  <si>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</si>
  <si>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</si>
  <si>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</si>
  <si>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</si>
  <si>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</si>
  <si>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 de Donante</t>
  </si>
  <si>
    <t>Monto</t>
  </si>
  <si>
    <t>conap</t>
  </si>
  <si>
    <t>TOTAL</t>
  </si>
  <si>
    <t xml:space="preserve">Resultado 1.1 Coordinar y apoyar la implementación de planes de prevención y control de incendios forestales en la OMRN y Organizaciones. </t>
  </si>
  <si>
    <t>1.1.1</t>
  </si>
  <si>
    <t>Área Protegida</t>
  </si>
  <si>
    <t>x</t>
  </si>
  <si>
    <t>Plan de Contingencia de incendios forestales.</t>
  </si>
  <si>
    <t>1.1.2</t>
  </si>
  <si>
    <t>Informe de la actividad (plan, listados y fotos)</t>
  </si>
  <si>
    <t>1.1.3</t>
  </si>
  <si>
    <t>Boleta de registro y base de datos</t>
  </si>
  <si>
    <t xml:space="preserve">Resultado 1.2 Autoridades locales (guardabosques y alcaldes auxiliares) realizan monitoreo y vigilancia de los recursos naturales  </t>
  </si>
  <si>
    <t>1.2.1</t>
  </si>
  <si>
    <t>1.2.2</t>
  </si>
  <si>
    <t xml:space="preserve">Se cuenta con informes de los recorridos y sanciones emitidas </t>
  </si>
  <si>
    <t>Recorridos de Guarda recursos en coordinación con autoridades locales para el control de la extracción de recursos naturales de forma legal e ilegal</t>
  </si>
  <si>
    <t>1.2.3</t>
  </si>
  <si>
    <t>CONSEJO NACIONAL DE AREAS PROTEGIDAS -CONAP-</t>
  </si>
  <si>
    <t>1. Línea de acción: Conservación del área protegida y su biodiversidad.</t>
  </si>
  <si>
    <t>2. Programa: Manejo de Recursos</t>
  </si>
  <si>
    <t xml:space="preserve">3. Sub programa: Manejo de ecosistemas, flora y fauna  </t>
  </si>
  <si>
    <t>4. Resultado esperado: Crear las normas necesarias para el manejo de los recursos naturales con énfasis en su capacidad de uso a efecto de mantener la representatividad de flora y fauna silvestre del lugar.</t>
  </si>
  <si>
    <t>Código</t>
  </si>
  <si>
    <t>CONAP</t>
  </si>
  <si>
    <t>Resultado 1.1 1. Definir planes para el desarrollo sostenible de los recursos naturales del área protegida</t>
  </si>
  <si>
    <t>Se cuenta con los mecanismos para la protección de especies  endémicasde fauna y flora.</t>
  </si>
  <si>
    <t>Implementación  de mecanismos de control y protección a nivel local.</t>
  </si>
  <si>
    <t xml:space="preserve">3. Sub programa: Actividades Productivas  </t>
  </si>
  <si>
    <t>4. Resultado esperado: Brindar alternativas de ingresos económicos a la población local, a través de actividades productivas que promuevan la conservación de los recursos naturales.</t>
  </si>
  <si>
    <t>1. Línea de acción: .</t>
  </si>
  <si>
    <t>Conservación del Área Protegida y su Biodiversidad</t>
  </si>
  <si>
    <t xml:space="preserve">2. Programa: </t>
  </si>
  <si>
    <t>Investigación y Monitoreo</t>
  </si>
  <si>
    <t xml:space="preserve">3. Sub programa: </t>
  </si>
  <si>
    <t xml:space="preserve">4. Resultado esperado: </t>
  </si>
  <si>
    <t>Monitoreo del estado del Área Protegida</t>
  </si>
  <si>
    <t>Monitorear el Aprovechamiento del recurso bosque, de las fuentes de agua, así como el cumplimiento del manejo y administración de los RRNN utilizados por las comunidades</t>
  </si>
  <si>
    <t>Resultado 1.1 Monitorear el aprovechamiento del recurso bosque, de las fuentes de agua, así como el  cumplimiento del manejo y administración de los RRNN</t>
  </si>
  <si>
    <t>Se cuenta con un registro y normativas para el desarrollo eco turístico del área protegida</t>
  </si>
  <si>
    <t>Monitoreo de  las  actividades  turísticas en las zonas definidas para  el efecto</t>
  </si>
  <si>
    <t>Informe de monitoreo y/o inspección, fotografías,.</t>
  </si>
  <si>
    <t>muni (salario proporcional de Técnico OFM)</t>
  </si>
  <si>
    <t>Uso Público</t>
  </si>
  <si>
    <t>Interpretación y Educación Ambiental</t>
  </si>
  <si>
    <t>Mejorar el grado de sensibilización en los pobladores y visitantes al AP, para promover la valorización y el uso adecuado de los</t>
  </si>
  <si>
    <t>recursos naturales</t>
  </si>
  <si>
    <t>Resultado 1.1  Implementación del Programa de Educación Ambiental No Formal a los pobladores de las comunidades de Influencia al Área Protegida</t>
  </si>
  <si>
    <t>Talleres de capacitación a  autoridades locales, escuelas e institutos (alcaldes Auxiliares y  Guardabosques)</t>
  </si>
  <si>
    <t>Lista de participantes, fotografías e informes</t>
  </si>
  <si>
    <t>Sensibilización y educación sobre Area protegida y Diversidad Biológica</t>
  </si>
  <si>
    <t>Cd con programas de radio</t>
  </si>
  <si>
    <t>RUBROS</t>
  </si>
  <si>
    <t>Reglon Presupuestario</t>
  </si>
  <si>
    <t>UNIDADES</t>
  </si>
  <si>
    <t>COSTO/ UNIDAD/Q.</t>
  </si>
  <si>
    <t>FINANCIANTE             (CONAP-SIGAP)</t>
  </si>
  <si>
    <t>COD</t>
  </si>
  <si>
    <t>No. UNIDAD</t>
  </si>
  <si>
    <t>COSTO (Q)</t>
  </si>
  <si>
    <t>Programa de Protección y Control</t>
  </si>
  <si>
    <t>Objetivo 1:  Conservar los recursos naturales del área a través de actividades de manejo y monitoreo con la participación de comunitarios.</t>
  </si>
  <si>
    <t xml:space="preserve">Resultado 1.1  Coordinar y apoyar la implementación de planes de prevención y control de incendios forestales en las OMRN y Organizaciones. Autoridades locales (guardabosques y alcaldes auxiliares) realizan monitoreo y vigilancia de los recursos naturales  </t>
  </si>
  <si>
    <t>SUBTOT. RES.=</t>
  </si>
  <si>
    <t>Técnico en Recursos Naturales (1)</t>
  </si>
  <si>
    <t>Guardarecursos (1)</t>
  </si>
  <si>
    <t>Combustibles y Lubricantes</t>
  </si>
  <si>
    <t>Mantenimiento y Rep. De vehiculos</t>
  </si>
  <si>
    <t>km/servicio</t>
  </si>
  <si>
    <t>Llantas y Neumaticos</t>
  </si>
  <si>
    <t>km/llantas</t>
  </si>
  <si>
    <t>Capas de hule</t>
  </si>
  <si>
    <t>equipo</t>
  </si>
  <si>
    <t>Programa Manejo de Recursos</t>
  </si>
  <si>
    <t>Objetivo 1: Crear las normas necesarias para el manejo de los recursos naturales con énfasis en su capacidad de uso a efecto de mantener la representatividad de flora y fauna silvestre del lugar y brindar alternativas de ingresos económicos a la población local, a través de actividades productivas que promuevan la conservación de los recursos naturales.</t>
  </si>
  <si>
    <t>Resultado 1.1 Definir planes para el desarrollo sostenible de los recursos naturales del área protegida y desarrollar sistemas de manejo forestal, agropecuario, turismo comunitario, protección y calidad de fuentes de agua.</t>
  </si>
  <si>
    <t>Programa de Investigación y Monitoreo</t>
  </si>
  <si>
    <t>Objetivo 1: Contar con estudios apropiados de investigación que orienten su administración y manejo y monitorear el Aprovechamiento del recurso bosque, de las fuentes de agua, así como el cumplimiento del manejo y administración de los RRNN utilizados por las comunidades</t>
  </si>
  <si>
    <t>Resultado 1.1 Realizar  investigaciones biológicas de a cuerdo a las necesidades del Área Protegida y monitorear el aprovechamiento del recurso bosque, de las fuentes de agua, así como el  cumplimiento del manejo y administración de los RRNN</t>
  </si>
  <si>
    <t>Impresiones</t>
  </si>
  <si>
    <t>fotocopias</t>
  </si>
  <si>
    <t>Programa de Uso Público</t>
  </si>
  <si>
    <t>Objetivo 1:  Mejorar el grado de sensibilización en los pobladores y visitantes al AP, para promover la valorización y el uso adecuado de los recursos naturales para que el Área Protegida pueda ser conocida en el ámbito local, regional y nacional</t>
  </si>
  <si>
    <t>Resultado 1.1 Implementación del Programa de Educación Ambiental No Formal a los pobladores de las comunidades de Influencia al Área Protegida  y distribución de material audiovisual , afiches y  trifoliares que promueva y den a conocer la importancia del Área Protegida</t>
  </si>
  <si>
    <t>Publicidad y propaganda</t>
  </si>
  <si>
    <t>TOTAL PRESUPUESTO 2015</t>
  </si>
  <si>
    <t>FUENTE DE FINANCIAMIENTO</t>
  </si>
  <si>
    <t>SIGAP-CONAP</t>
  </si>
  <si>
    <t xml:space="preserve">PROGRAMA </t>
  </si>
  <si>
    <t>OTRAS</t>
  </si>
  <si>
    <t>GRUPO</t>
  </si>
  <si>
    <t>total (Q)</t>
  </si>
  <si>
    <t>Protección y Control</t>
  </si>
  <si>
    <t>Manejo de Recursos</t>
  </si>
  <si>
    <t>Total</t>
  </si>
  <si>
    <t>comunidades de Influencia</t>
  </si>
  <si>
    <t xml:space="preserve">Programa Radial transmitido </t>
  </si>
  <si>
    <t>Autoridades de las comunidades  son capacitadas en  la conservación y protección de los RRNN</t>
  </si>
  <si>
    <t>Monitoreo de incendios forestales en las comunidades de influencia al área protegida</t>
  </si>
  <si>
    <t>Formulación y ejecución del plan de prevención y control  de incendios forestales.</t>
  </si>
  <si>
    <t>Capacitación a autoridades comunales ( Alcaldes aux. cocodes)</t>
  </si>
  <si>
    <t xml:space="preserve"> Guarda recursos conap</t>
  </si>
  <si>
    <t>Conap (salario proporcional del Guarda Recursos)</t>
  </si>
  <si>
    <t>Recorridos de asociados dentro del área protegida para controlar la extracción de recursos naturales en forma legal e ilegal</t>
  </si>
  <si>
    <t>Se registra los incendios si existiera</t>
  </si>
  <si>
    <t>Turismo en área protegida</t>
  </si>
  <si>
    <t xml:space="preserve">Implementacion de turismo dentro del área. </t>
  </si>
  <si>
    <t>Conap (salario proporcional del Guarda Recursos y tecnico )</t>
  </si>
  <si>
    <t>TOTAL PRESUPUESTO 2016</t>
  </si>
  <si>
    <t xml:space="preserve">Informes de la actividad </t>
  </si>
  <si>
    <t>SUB-TOTAL</t>
  </si>
  <si>
    <t>1.1.4</t>
  </si>
  <si>
    <t>Se establece mecanismos forestales de restauracion y uso sostenible.</t>
  </si>
  <si>
    <t xml:space="preserve">Restauracion de Areas sin vegetacion </t>
  </si>
  <si>
    <t>Resultado 1.1 1. Desarrollar sistemas de manejo forestal, agropecuario, turismo, protección y calidad de fuentes de agua</t>
  </si>
  <si>
    <t xml:space="preserve">Implementacion de parcelas demostrativas de sistemas agroforestales. </t>
  </si>
  <si>
    <t>TOTAL Línea de acción: Conservación del área protegida y su biodiversidad.</t>
  </si>
  <si>
    <t>Area protegida</t>
  </si>
  <si>
    <t xml:space="preserve">Implementacion de Sistemas Agroforestales </t>
  </si>
  <si>
    <t xml:space="preserve">Conap </t>
  </si>
  <si>
    <t xml:space="preserve">Uspantan Y Chicaman </t>
  </si>
  <si>
    <t>Propietario</t>
  </si>
  <si>
    <t>Tecnico y Guarda Recursos Conap</t>
  </si>
  <si>
    <t xml:space="preserve">Meses </t>
  </si>
  <si>
    <t xml:space="preserve">Galon </t>
  </si>
  <si>
    <t>Mes</t>
  </si>
  <si>
    <t>Galón</t>
  </si>
  <si>
    <t>1000 km</t>
  </si>
  <si>
    <t>Dias</t>
  </si>
  <si>
    <t>Guardarecursos 1</t>
  </si>
  <si>
    <t>Spot radial</t>
  </si>
  <si>
    <t>Compra de Insumos (bolsas, plantas y otros)</t>
  </si>
  <si>
    <t>RESERVA NATURAL PRIVADA LA GLORIA, USPANTÁN  QUICHE</t>
  </si>
  <si>
    <t xml:space="preserve">ASODIG y Conap </t>
  </si>
  <si>
    <t xml:space="preserve">ASODIG ( en especie) </t>
  </si>
  <si>
    <t xml:space="preserve">Un plan elaborado y ejecutado para prevención y control de incendios forestales para la RNP La Gloria, </t>
  </si>
  <si>
    <t>Se realizan monitoreos  de control y vigilancia semanal  recorriendo senderos estrategicos dentro del área.</t>
  </si>
  <si>
    <t xml:space="preserve">ASODIG y  guarda recursos Conap </t>
  </si>
  <si>
    <t>Informes, fotografías o listados</t>
  </si>
  <si>
    <t>Conap (salario proporcional del Guarda Recursos y tecnico)</t>
  </si>
  <si>
    <t>ASODIG</t>
  </si>
  <si>
    <t>ASODIG y participantes (en especie)</t>
  </si>
  <si>
    <t>Dias  o Jornales</t>
  </si>
  <si>
    <t>ASODIG (en especie)</t>
  </si>
  <si>
    <t xml:space="preserve">Limpia y Reforestacion en areas sin vegetacion </t>
  </si>
  <si>
    <t xml:space="preserve">ASODIG y Asociados </t>
  </si>
  <si>
    <t>Mantenimiento de centro turistico</t>
  </si>
  <si>
    <t xml:space="preserve">Mantenimiento de senderos y cabañas </t>
  </si>
  <si>
    <t>Fotografias y listado</t>
  </si>
  <si>
    <t>Resultado Esperado 2,019</t>
  </si>
  <si>
    <t>PLAN OPERATIVO ANUAL 2019</t>
  </si>
  <si>
    <t>Gestion de proyectos  para la consevacion del agua y biodivesidad</t>
  </si>
  <si>
    <t>PLAN OPERATIVO ANUAL  2019</t>
  </si>
  <si>
    <t>PRESUPUESTO PLAN OPERATIVO ANUAL 2019 DE LA RNP  LA GLORIA, USPANTÁN  QUICHE</t>
  </si>
  <si>
    <t xml:space="preserve">Autoridades locales de las comunidades son capacitadas sobre prevención, control de incendios forestales y casereia </t>
  </si>
  <si>
    <t xml:space="preserve">Implementacion, establecimieto y mantenimiento de viveros forestales y agroforestales  de especies endemicas del area. </t>
  </si>
  <si>
    <t>ASODIG/Conap</t>
  </si>
  <si>
    <t>1. Línea de acción: Conservación del área protegida y su biodiversidad</t>
  </si>
  <si>
    <t>2. Programa: Protección y control</t>
  </si>
  <si>
    <r>
      <t xml:space="preserve">3. Sub programas: </t>
    </r>
    <r>
      <rPr>
        <b/>
        <u/>
        <sz val="10"/>
        <color indexed="9"/>
        <rFont val="Arial"/>
      </rPr>
      <t>Prevención, Control y Vigilancia</t>
    </r>
  </si>
  <si>
    <t>4. Resultado esperado: Conservar los recursos naturales del área a través de actividades de manejo y monitoreo con la participación de comunitarios.</t>
  </si>
  <si>
    <t>PRESUPUESTO Plan Operativo Anual 2019</t>
  </si>
  <si>
    <t>PRESUPUESTO IDEAL PARA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</si>
</sst>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[$Q-100A]#,##0.00"/>
    <numFmt numFmtId="166" formatCode="_([$Q-100A]* #,##0.00_);_([$Q-100A]* \(#,##0.00\);_([$Q-100A]* &quot;-&quot;??_);_(@_)"/>
  </numFmts>
  <fonts count="32">
    <font>
      <sz val="11"/>
      <color indexed="8"/>
      <name val="Helvetica Neue"/>
    </font>
    <font>
      <sz val="10"/>
      <color indexed="9"/>
      <name val="Arial"/>
    </font>
    <font>
      <b/>
      <sz val="12"/>
      <color indexed="9"/>
      <name val="Times New Roman"/>
    </font>
    <font>
      <b/>
      <sz val="12"/>
      <color indexed="9"/>
      <name val="Arial"/>
    </font>
    <font>
      <b/>
      <sz val="10"/>
      <color indexed="9"/>
      <name val="Arial"/>
    </font>
    <font>
      <b/>
      <u/>
      <sz val="10"/>
      <color indexed="9"/>
      <name val="Arial"/>
    </font>
    <font>
      <b/>
      <sz val="10"/>
      <color indexed="12"/>
      <name val="Arial"/>
    </font>
    <font>
      <b/>
      <sz val="10"/>
      <color indexed="9"/>
      <name val="Times New Roman"/>
    </font>
    <font>
      <b/>
      <sz val="14"/>
      <color indexed="9"/>
      <name val="Arial"/>
    </font>
    <font>
      <sz val="9"/>
      <color indexed="9"/>
      <name val="Arial"/>
    </font>
    <font>
      <b/>
      <sz val="9"/>
      <color indexed="9"/>
      <name val="Arial"/>
    </font>
    <font>
      <sz val="9"/>
      <color indexed="12"/>
      <name val="Arial"/>
    </font>
    <font>
      <b/>
      <sz val="8"/>
      <color indexed="9"/>
      <name val="Arial"/>
    </font>
    <font>
      <sz val="10"/>
      <color indexed="18"/>
      <name val="Arial"/>
    </font>
    <font>
      <b/>
      <i/>
      <sz val="14"/>
      <color indexed="9"/>
      <name val="Arial"/>
    </font>
    <font>
      <b/>
      <sz val="11"/>
      <color indexed="9"/>
      <name val="Arial"/>
    </font>
    <font>
      <b/>
      <sz val="10"/>
      <color indexed="18"/>
      <name val="Arial"/>
    </font>
    <font>
      <b/>
      <i/>
      <sz val="10"/>
      <color indexed="9"/>
      <name val="Arial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9"/>
      <color indexed="9"/>
      <name val="Arial"/>
      <family val="2"/>
    </font>
    <font>
      <sz val="11"/>
      <color indexed="8"/>
      <name val="Helvetica Neue"/>
    </font>
    <font>
      <b/>
      <sz val="11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1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medium">
        <color indexed="9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medium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thin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medium">
        <color indexed="64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medium">
        <color indexed="64"/>
      </right>
      <top style="thin">
        <color indexed="11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thin">
        <color indexed="11"/>
      </right>
      <top/>
      <bottom/>
      <diagonal/>
    </border>
    <border>
      <left style="medium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medium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11"/>
      </right>
      <top style="thin">
        <color indexed="9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64"/>
      </bottom>
      <diagonal/>
    </border>
    <border>
      <left style="thin">
        <color indexed="11"/>
      </left>
      <right style="medium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164" fontId="30" fillId="0" borderId="0" applyFont="0" applyFill="0" applyBorder="0" applyAlignment="0" applyProtection="0"/>
  </cellStyleXfs>
  <cellXfs count="491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49" fontId="7" fillId="3" borderId="4" xfId="0" applyNumberFormat="1" applyFont="1" applyFill="1" applyBorder="1" applyAlignment="1">
      <alignment vertical="top" wrapText="1"/>
    </xf>
    <xf numFmtId="0" fontId="7" fillId="3" borderId="4" xfId="0" applyNumberFormat="1" applyFont="1" applyFill="1" applyBorder="1" applyAlignment="1">
      <alignment horizontal="center" vertical="top" wrapText="1"/>
    </xf>
    <xf numFmtId="0" fontId="7" fillId="4" borderId="4" xfId="0" applyNumberFormat="1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justify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 wrapText="1"/>
    </xf>
    <xf numFmtId="0" fontId="1" fillId="2" borderId="12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horizontal="center" vertical="top"/>
    </xf>
    <xf numFmtId="0" fontId="4" fillId="3" borderId="5" xfId="0" applyNumberFormat="1" applyFont="1" applyFill="1" applyBorder="1" applyAlignment="1">
      <alignment horizontal="center" vertical="top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left" vertical="top" wrapText="1"/>
    </xf>
    <xf numFmtId="165" fontId="9" fillId="2" borderId="1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165" fontId="9" fillId="5" borderId="1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vertical="top" wrapText="1"/>
    </xf>
    <xf numFmtId="0" fontId="4" fillId="2" borderId="12" xfId="0" applyNumberFormat="1" applyFont="1" applyFill="1" applyBorder="1" applyAlignment="1"/>
    <xf numFmtId="0" fontId="9" fillId="2" borderId="11" xfId="0" applyNumberFormat="1" applyFont="1" applyFill="1" applyBorder="1" applyAlignment="1">
      <alignment horizontal="center" vertical="top" wrapText="1"/>
    </xf>
    <xf numFmtId="0" fontId="9" fillId="2" borderId="11" xfId="0" applyNumberFormat="1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0" fontId="13" fillId="2" borderId="9" xfId="0" applyNumberFormat="1" applyFont="1" applyFill="1" applyBorder="1" applyAlignment="1"/>
    <xf numFmtId="0" fontId="13" fillId="2" borderId="9" xfId="0" applyNumberFormat="1" applyFont="1" applyFill="1" applyBorder="1" applyAlignment="1">
      <alignment horizontal="center"/>
    </xf>
    <xf numFmtId="3" fontId="13" fillId="2" borderId="9" xfId="0" applyNumberFormat="1" applyFont="1" applyFill="1" applyBorder="1" applyAlignment="1"/>
    <xf numFmtId="0" fontId="13" fillId="2" borderId="4" xfId="0" applyNumberFormat="1" applyFont="1" applyFill="1" applyBorder="1" applyAlignment="1"/>
    <xf numFmtId="3" fontId="13" fillId="2" borderId="4" xfId="0" applyNumberFormat="1" applyFont="1" applyFill="1" applyBorder="1" applyAlignment="1"/>
    <xf numFmtId="0" fontId="13" fillId="2" borderId="13" xfId="0" applyNumberFormat="1" applyFont="1" applyFill="1" applyBorder="1" applyAlignment="1"/>
    <xf numFmtId="0" fontId="1" fillId="2" borderId="19" xfId="0" applyNumberFormat="1" applyFont="1" applyFill="1" applyBorder="1" applyAlignment="1"/>
    <xf numFmtId="0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3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/>
    <xf numFmtId="3" fontId="1" fillId="2" borderId="13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17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/>
    <xf numFmtId="0" fontId="4" fillId="2" borderId="4" xfId="0" applyNumberFormat="1" applyFont="1" applyFill="1" applyBorder="1" applyAlignment="1"/>
    <xf numFmtId="0" fontId="16" fillId="2" borderId="4" xfId="0" applyNumberFormat="1" applyFont="1" applyFill="1" applyBorder="1" applyAlignment="1"/>
    <xf numFmtId="3" fontId="4" fillId="6" borderId="4" xfId="0" applyNumberFormat="1" applyFont="1" applyFill="1" applyBorder="1" applyAlignment="1"/>
    <xf numFmtId="0" fontId="1" fillId="2" borderId="4" xfId="0" applyNumberFormat="1" applyFont="1" applyFill="1" applyBorder="1" applyAlignment="1">
      <alignment horizontal="center"/>
    </xf>
    <xf numFmtId="0" fontId="13" fillId="2" borderId="19" xfId="0" applyNumberFormat="1" applyFont="1" applyFill="1" applyBorder="1" applyAlignment="1"/>
    <xf numFmtId="0" fontId="13" fillId="2" borderId="17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4" fillId="4" borderId="17" xfId="0" applyNumberFormat="1" applyFont="1" applyFill="1" applyBorder="1" applyAlignment="1">
      <alignment horizontal="center"/>
    </xf>
    <xf numFmtId="0" fontId="4" fillId="6" borderId="17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/>
    <xf numFmtId="3" fontId="1" fillId="2" borderId="17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/>
    <xf numFmtId="0" fontId="1" fillId="2" borderId="20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/>
    <xf numFmtId="0" fontId="1" fillId="2" borderId="13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/>
    <xf numFmtId="0" fontId="1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0" fontId="22" fillId="2" borderId="11" xfId="0" applyNumberFormat="1" applyFont="1" applyFill="1" applyBorder="1" applyAlignment="1">
      <alignment horizontal="left" vertical="top" wrapText="1"/>
    </xf>
    <xf numFmtId="0" fontId="1" fillId="2" borderId="32" xfId="0" applyNumberFormat="1" applyFont="1" applyFill="1" applyBorder="1" applyAlignment="1">
      <alignment horizontal="left" vertical="top" wrapText="1"/>
    </xf>
    <xf numFmtId="2" fontId="4" fillId="2" borderId="32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top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top" wrapText="1"/>
    </xf>
    <xf numFmtId="0" fontId="1" fillId="2" borderId="33" xfId="0" applyNumberFormat="1" applyFont="1" applyFill="1" applyBorder="1" applyAlignment="1">
      <alignment horizontal="center" vertical="center" wrapText="1"/>
    </xf>
    <xf numFmtId="165" fontId="1" fillId="2" borderId="33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/>
    <xf numFmtId="0" fontId="1" fillId="0" borderId="0" xfId="0" applyNumberFormat="1" applyFont="1" applyBorder="1" applyAlignment="1"/>
    <xf numFmtId="0" fontId="1" fillId="2" borderId="34" xfId="0" applyNumberFormat="1" applyFont="1" applyFill="1" applyBorder="1" applyAlignment="1">
      <alignment horizontal="left" vertical="top" wrapText="1"/>
    </xf>
    <xf numFmtId="0" fontId="1" fillId="2" borderId="34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left" vertical="top" wrapText="1"/>
    </xf>
    <xf numFmtId="0" fontId="10" fillId="2" borderId="33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vertical="top" wrapText="1"/>
    </xf>
    <xf numFmtId="0" fontId="4" fillId="4" borderId="33" xfId="0" applyNumberFormat="1" applyFont="1" applyFill="1" applyBorder="1" applyAlignment="1">
      <alignment horizontal="center" vertical="top"/>
    </xf>
    <xf numFmtId="49" fontId="10" fillId="2" borderId="38" xfId="0" applyNumberFormat="1" applyFont="1" applyFill="1" applyBorder="1" applyAlignment="1">
      <alignment horizontal="left" vertical="top" wrapText="1"/>
    </xf>
    <xf numFmtId="0" fontId="10" fillId="2" borderId="38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left" vertical="top" wrapText="1"/>
    </xf>
    <xf numFmtId="0" fontId="9" fillId="2" borderId="34" xfId="0" applyNumberFormat="1" applyFont="1" applyFill="1" applyBorder="1" applyAlignment="1">
      <alignment horizontal="center" vertical="center" wrapText="1"/>
    </xf>
    <xf numFmtId="165" fontId="9" fillId="2" borderId="34" xfId="0" applyNumberFormat="1" applyFont="1" applyFill="1" applyBorder="1" applyAlignment="1">
      <alignment horizontal="center" vertical="center" wrapText="1"/>
    </xf>
    <xf numFmtId="165" fontId="24" fillId="2" borderId="4" xfId="0" applyNumberFormat="1" applyFont="1" applyFill="1" applyBorder="1" applyAlignment="1">
      <alignment horizontal="center" vertical="center" wrapText="1"/>
    </xf>
    <xf numFmtId="165" fontId="24" fillId="5" borderId="5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/>
    <xf numFmtId="0" fontId="1" fillId="2" borderId="41" xfId="0" applyNumberFormat="1" applyFont="1" applyFill="1" applyBorder="1" applyAlignment="1">
      <alignment horizontal="center" vertical="center" wrapText="1"/>
    </xf>
    <xf numFmtId="165" fontId="1" fillId="2" borderId="41" xfId="0" applyNumberFormat="1" applyFont="1" applyFill="1" applyBorder="1" applyAlignment="1">
      <alignment horizontal="center" vertical="center" wrapText="1"/>
    </xf>
    <xf numFmtId="0" fontId="19" fillId="2" borderId="34" xfId="0" applyNumberFormat="1" applyFont="1" applyFill="1" applyBorder="1" applyAlignment="1">
      <alignment vertical="top" wrapText="1"/>
    </xf>
    <xf numFmtId="0" fontId="1" fillId="2" borderId="42" xfId="0" applyNumberFormat="1" applyFont="1" applyFill="1" applyBorder="1" applyAlignment="1">
      <alignment horizontal="left" vertical="top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47" xfId="0" applyNumberFormat="1" applyFont="1" applyFill="1" applyBorder="1" applyAlignment="1">
      <alignment horizontal="left" vertical="top" wrapText="1"/>
    </xf>
    <xf numFmtId="0" fontId="1" fillId="2" borderId="47" xfId="0" applyNumberFormat="1" applyFont="1" applyFill="1" applyBorder="1" applyAlignment="1">
      <alignment horizontal="center" vertical="center" wrapText="1"/>
    </xf>
    <xf numFmtId="165" fontId="10" fillId="2" borderId="47" xfId="0" applyNumberFormat="1" applyFont="1" applyFill="1" applyBorder="1" applyAlignment="1">
      <alignment horizontal="center" vertical="center" wrapText="1"/>
    </xf>
    <xf numFmtId="0" fontId="25" fillId="2" borderId="34" xfId="0" applyNumberFormat="1" applyFont="1" applyFill="1" applyBorder="1" applyAlignment="1">
      <alignment horizontal="left" vertical="top" wrapText="1"/>
    </xf>
    <xf numFmtId="0" fontId="25" fillId="2" borderId="34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25" fillId="2" borderId="42" xfId="0" applyNumberFormat="1" applyFont="1" applyFill="1" applyBorder="1" applyAlignment="1">
      <alignment horizontal="center" vertical="center" wrapText="1"/>
    </xf>
    <xf numFmtId="165" fontId="25" fillId="2" borderId="34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/>
    <xf numFmtId="0" fontId="1" fillId="2" borderId="49" xfId="0" applyNumberFormat="1" applyFont="1" applyFill="1" applyBorder="1" applyAlignment="1">
      <alignment horizontal="left" vertical="top" wrapText="1"/>
    </xf>
    <xf numFmtId="0" fontId="1" fillId="2" borderId="49" xfId="0" applyNumberFormat="1" applyFont="1" applyFill="1" applyBorder="1" applyAlignment="1">
      <alignment vertical="top" wrapText="1"/>
    </xf>
    <xf numFmtId="0" fontId="1" fillId="2" borderId="50" xfId="0" applyNumberFormat="1" applyFont="1" applyFill="1" applyBorder="1" applyAlignment="1"/>
    <xf numFmtId="0" fontId="29" fillId="2" borderId="38" xfId="0" applyNumberFormat="1" applyFont="1" applyFill="1" applyBorder="1" applyAlignment="1">
      <alignment horizontal="center" vertical="center" wrapText="1"/>
    </xf>
    <xf numFmtId="165" fontId="29" fillId="2" borderId="38" xfId="0" applyNumberFormat="1" applyFont="1" applyFill="1" applyBorder="1" applyAlignment="1">
      <alignment horizontal="center" vertical="center" wrapText="1"/>
    </xf>
    <xf numFmtId="165" fontId="29" fillId="2" borderId="39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0" fontId="25" fillId="2" borderId="25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165" fontId="25" fillId="2" borderId="9" xfId="0" applyNumberFormat="1" applyFont="1" applyFill="1" applyBorder="1" applyAlignment="1">
      <alignment horizontal="center" vertical="center" wrapText="1"/>
    </xf>
    <xf numFmtId="166" fontId="1" fillId="2" borderId="34" xfId="0" applyNumberFormat="1" applyFont="1" applyFill="1" applyBorder="1" applyAlignment="1">
      <alignment horizontal="left" vertical="center" wrapText="1"/>
    </xf>
    <xf numFmtId="166" fontId="1" fillId="2" borderId="4" xfId="0" applyNumberFormat="1" applyFont="1" applyFill="1" applyBorder="1" applyAlignment="1">
      <alignment horizontal="left" vertical="center"/>
    </xf>
    <xf numFmtId="0" fontId="1" fillId="2" borderId="33" xfId="0" applyNumberFormat="1" applyFont="1" applyFill="1" applyBorder="1" applyAlignment="1">
      <alignment horizontal="center"/>
    </xf>
    <xf numFmtId="166" fontId="1" fillId="2" borderId="33" xfId="0" applyNumberFormat="1" applyFont="1" applyFill="1" applyBorder="1" applyAlignment="1">
      <alignment horizontal="left" vertical="center"/>
    </xf>
    <xf numFmtId="3" fontId="1" fillId="2" borderId="33" xfId="0" applyNumberFormat="1" applyFont="1" applyFill="1" applyBorder="1" applyAlignment="1"/>
    <xf numFmtId="0" fontId="1" fillId="2" borderId="51" xfId="0" applyNumberFormat="1" applyFont="1" applyFill="1" applyBorder="1" applyAlignment="1"/>
    <xf numFmtId="0" fontId="13" fillId="2" borderId="28" xfId="0" applyNumberFormat="1" applyFont="1" applyFill="1" applyBorder="1" applyAlignment="1"/>
    <xf numFmtId="0" fontId="1" fillId="2" borderId="28" xfId="0" applyNumberFormat="1" applyFont="1" applyFill="1" applyBorder="1" applyAlignment="1"/>
    <xf numFmtId="166" fontId="1" fillId="2" borderId="4" xfId="0" applyNumberFormat="1" applyFont="1" applyFill="1" applyBorder="1" applyAlignment="1"/>
    <xf numFmtId="166" fontId="1" fillId="2" borderId="33" xfId="0" applyNumberFormat="1" applyFont="1" applyFill="1" applyBorder="1" applyAlignment="1"/>
    <xf numFmtId="164" fontId="1" fillId="2" borderId="4" xfId="1" applyFont="1" applyFill="1" applyBorder="1" applyAlignment="1"/>
    <xf numFmtId="0" fontId="1" fillId="7" borderId="0" xfId="0" applyNumberFormat="1" applyFont="1" applyFill="1" applyBorder="1" applyAlignment="1">
      <alignment horizontal="center"/>
    </xf>
    <xf numFmtId="3" fontId="1" fillId="7" borderId="0" xfId="0" applyNumberFormat="1" applyFont="1" applyFill="1" applyBorder="1" applyAlignment="1"/>
    <xf numFmtId="3" fontId="17" fillId="7" borderId="0" xfId="0" applyNumberFormat="1" applyFont="1" applyFill="1" applyBorder="1" applyAlignment="1"/>
    <xf numFmtId="0" fontId="1" fillId="7" borderId="0" xfId="0" applyNumberFormat="1" applyFont="1" applyFill="1" applyBorder="1" applyAlignment="1"/>
    <xf numFmtId="164" fontId="1" fillId="2" borderId="33" xfId="1" applyFont="1" applyFill="1" applyBorder="1" applyAlignment="1"/>
    <xf numFmtId="0" fontId="13" fillId="2" borderId="33" xfId="0" applyNumberFormat="1" applyFont="1" applyFill="1" applyBorder="1" applyAlignment="1"/>
    <xf numFmtId="0" fontId="26" fillId="2" borderId="52" xfId="0" applyNumberFormat="1" applyFont="1" applyFill="1" applyBorder="1" applyAlignment="1"/>
    <xf numFmtId="0" fontId="1" fillId="2" borderId="53" xfId="0" applyNumberFormat="1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7" fillId="4" borderId="53" xfId="0" applyNumberFormat="1" applyFont="1" applyFill="1" applyBorder="1" applyAlignment="1"/>
    <xf numFmtId="0" fontId="1" fillId="2" borderId="53" xfId="0" applyNumberFormat="1" applyFont="1" applyFill="1" applyBorder="1" applyAlignment="1"/>
    <xf numFmtId="3" fontId="17" fillId="6" borderId="53" xfId="0" applyNumberFormat="1" applyFont="1" applyFill="1" applyBorder="1" applyAlignment="1"/>
    <xf numFmtId="3" fontId="4" fillId="2" borderId="54" xfId="0" applyNumberFormat="1" applyFont="1" applyFill="1" applyBorder="1" applyAlignment="1"/>
    <xf numFmtId="0" fontId="4" fillId="8" borderId="55" xfId="0" applyNumberFormat="1" applyFont="1" applyFill="1" applyBorder="1" applyAlignment="1"/>
    <xf numFmtId="0" fontId="1" fillId="8" borderId="56" xfId="0" applyNumberFormat="1" applyFont="1" applyFill="1" applyBorder="1" applyAlignment="1">
      <alignment horizontal="center"/>
    </xf>
    <xf numFmtId="3" fontId="1" fillId="8" borderId="56" xfId="0" applyNumberFormat="1" applyFont="1" applyFill="1" applyBorder="1" applyAlignment="1"/>
    <xf numFmtId="0" fontId="1" fillId="8" borderId="56" xfId="0" applyNumberFormat="1" applyFont="1" applyFill="1" applyBorder="1" applyAlignment="1"/>
    <xf numFmtId="3" fontId="1" fillId="8" borderId="57" xfId="0" applyNumberFormat="1" applyFont="1" applyFill="1" applyBorder="1" applyAlignment="1"/>
    <xf numFmtId="0" fontId="1" fillId="9" borderId="4" xfId="0" applyNumberFormat="1" applyFont="1" applyFill="1" applyBorder="1" applyAlignment="1">
      <alignment horizontal="center"/>
    </xf>
    <xf numFmtId="3" fontId="1" fillId="9" borderId="4" xfId="0" applyNumberFormat="1" applyFont="1" applyFill="1" applyBorder="1" applyAlignment="1"/>
    <xf numFmtId="0" fontId="1" fillId="9" borderId="4" xfId="0" applyNumberFormat="1" applyFont="1" applyFill="1" applyBorder="1" applyAlignment="1"/>
    <xf numFmtId="3" fontId="1" fillId="9" borderId="59" xfId="0" applyNumberFormat="1" applyFont="1" applyFill="1" applyBorder="1" applyAlignment="1"/>
    <xf numFmtId="0" fontId="1" fillId="10" borderId="58" xfId="0" applyNumberFormat="1" applyFont="1" applyFill="1" applyBorder="1" applyAlignment="1"/>
    <xf numFmtId="0" fontId="1" fillId="10" borderId="4" xfId="0" applyNumberFormat="1" applyFont="1" applyFill="1" applyBorder="1" applyAlignment="1">
      <alignment horizontal="center"/>
    </xf>
    <xf numFmtId="3" fontId="1" fillId="10" borderId="4" xfId="0" applyNumberFormat="1" applyFont="1" applyFill="1" applyBorder="1" applyAlignment="1"/>
    <xf numFmtId="0" fontId="1" fillId="10" borderId="4" xfId="0" applyNumberFormat="1" applyFont="1" applyFill="1" applyBorder="1" applyAlignment="1"/>
    <xf numFmtId="3" fontId="1" fillId="10" borderId="59" xfId="0" applyNumberFormat="1" applyFont="1" applyFill="1" applyBorder="1" applyAlignment="1"/>
    <xf numFmtId="0" fontId="18" fillId="9" borderId="58" xfId="0" applyNumberFormat="1" applyFont="1" applyFill="1" applyBorder="1" applyAlignment="1">
      <alignment horizontal="left" vertical="center" wrapText="1"/>
    </xf>
    <xf numFmtId="0" fontId="1" fillId="11" borderId="60" xfId="0" applyNumberFormat="1" applyFont="1" applyFill="1" applyBorder="1" applyAlignment="1"/>
    <xf numFmtId="0" fontId="1" fillId="11" borderId="61" xfId="0" applyNumberFormat="1" applyFont="1" applyFill="1" applyBorder="1" applyAlignment="1">
      <alignment horizontal="center"/>
    </xf>
    <xf numFmtId="3" fontId="1" fillId="11" borderId="61" xfId="0" applyNumberFormat="1" applyFont="1" applyFill="1" applyBorder="1" applyAlignment="1"/>
    <xf numFmtId="0" fontId="1" fillId="11" borderId="61" xfId="0" applyNumberFormat="1" applyFont="1" applyFill="1" applyBorder="1" applyAlignment="1"/>
    <xf numFmtId="0" fontId="1" fillId="11" borderId="62" xfId="0" applyNumberFormat="1" applyFont="1" applyFill="1" applyBorder="1" applyAlignment="1"/>
    <xf numFmtId="3" fontId="4" fillId="11" borderId="63" xfId="0" applyNumberFormat="1" applyFont="1" applyFill="1" applyBorder="1" applyAlignment="1"/>
    <xf numFmtId="3" fontId="1" fillId="11" borderId="64" xfId="0" applyNumberFormat="1" applyFont="1" applyFill="1" applyBorder="1" applyAlignment="1"/>
    <xf numFmtId="164" fontId="1" fillId="2" borderId="17" xfId="1" applyFont="1" applyFill="1" applyBorder="1" applyAlignment="1">
      <alignment horizontal="center"/>
    </xf>
    <xf numFmtId="164" fontId="1" fillId="2" borderId="21" xfId="1" applyFont="1" applyFill="1" applyBorder="1" applyAlignment="1">
      <alignment horizontal="center"/>
    </xf>
    <xf numFmtId="164" fontId="1" fillId="2" borderId="4" xfId="1" applyFont="1" applyFill="1" applyBorder="1" applyAlignment="1">
      <alignment horizontal="center"/>
    </xf>
    <xf numFmtId="164" fontId="1" fillId="2" borderId="5" xfId="1" applyFont="1" applyFill="1" applyBorder="1" applyAlignment="1">
      <alignment horizontal="center"/>
    </xf>
    <xf numFmtId="164" fontId="1" fillId="2" borderId="9" xfId="1" applyFont="1" applyFill="1" applyBorder="1" applyAlignment="1">
      <alignment horizontal="center"/>
    </xf>
    <xf numFmtId="164" fontId="17" fillId="2" borderId="15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4" fillId="3" borderId="33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/>
    </xf>
    <xf numFmtId="0" fontId="2" fillId="2" borderId="68" xfId="0" applyNumberFormat="1" applyFont="1" applyFill="1" applyBorder="1" applyAlignment="1">
      <alignment horizontal="center" vertical="top"/>
    </xf>
    <xf numFmtId="0" fontId="2" fillId="2" borderId="69" xfId="0" applyNumberFormat="1" applyFont="1" applyFill="1" applyBorder="1" applyAlignment="1">
      <alignment horizontal="center" vertical="top"/>
    </xf>
    <xf numFmtId="0" fontId="4" fillId="2" borderId="68" xfId="0" applyNumberFormat="1" applyFont="1" applyFill="1" applyBorder="1" applyAlignment="1"/>
    <xf numFmtId="0" fontId="1" fillId="2" borderId="69" xfId="0" applyNumberFormat="1" applyFont="1" applyFill="1" applyBorder="1" applyAlignment="1"/>
    <xf numFmtId="0" fontId="6" fillId="2" borderId="70" xfId="0" applyNumberFormat="1" applyFont="1" applyFill="1" applyBorder="1" applyAlignment="1"/>
    <xf numFmtId="0" fontId="1" fillId="2" borderId="71" xfId="0" applyNumberFormat="1" applyFont="1" applyFill="1" applyBorder="1" applyAlignment="1"/>
    <xf numFmtId="0" fontId="7" fillId="3" borderId="59" xfId="0" applyNumberFormat="1" applyFont="1" applyFill="1" applyBorder="1" applyAlignment="1">
      <alignment horizontal="center" vertical="top"/>
    </xf>
    <xf numFmtId="0" fontId="7" fillId="2" borderId="59" xfId="0" applyNumberFormat="1" applyFont="1" applyFill="1" applyBorder="1" applyAlignment="1">
      <alignment horizontal="center" vertical="top"/>
    </xf>
    <xf numFmtId="165" fontId="1" fillId="5" borderId="59" xfId="0" applyNumberFormat="1" applyFont="1" applyFill="1" applyBorder="1" applyAlignment="1">
      <alignment horizontal="center" vertical="center" wrapText="1"/>
    </xf>
    <xf numFmtId="0" fontId="1" fillId="2" borderId="73" xfId="0" applyNumberFormat="1" applyFont="1" applyFill="1" applyBorder="1" applyAlignment="1">
      <alignment horizontal="center" vertical="top" wrapText="1"/>
    </xf>
    <xf numFmtId="165" fontId="4" fillId="5" borderId="59" xfId="0" applyNumberFormat="1" applyFont="1" applyFill="1" applyBorder="1" applyAlignment="1">
      <alignment horizontal="center" vertical="center" wrapText="1"/>
    </xf>
    <xf numFmtId="165" fontId="1" fillId="5" borderId="75" xfId="0" applyNumberFormat="1" applyFont="1" applyFill="1" applyBorder="1" applyAlignment="1">
      <alignment horizontal="center" vertical="center" wrapText="1"/>
    </xf>
    <xf numFmtId="165" fontId="1" fillId="5" borderId="77" xfId="0" applyNumberFormat="1" applyFont="1" applyFill="1" applyBorder="1" applyAlignment="1">
      <alignment horizontal="center" vertical="center" wrapText="1"/>
    </xf>
    <xf numFmtId="165" fontId="1" fillId="5" borderId="78" xfId="0" applyNumberFormat="1" applyFont="1" applyFill="1" applyBorder="1" applyAlignment="1">
      <alignment horizontal="center" vertical="center" wrapText="1"/>
    </xf>
    <xf numFmtId="0" fontId="1" fillId="5" borderId="79" xfId="0" applyNumberFormat="1" applyFont="1" applyFill="1" applyBorder="1" applyAlignment="1">
      <alignment horizontal="center" vertical="top" wrapText="1"/>
    </xf>
    <xf numFmtId="165" fontId="4" fillId="2" borderId="77" xfId="0" applyNumberFormat="1" applyFont="1" applyFill="1" applyBorder="1" applyAlignment="1"/>
    <xf numFmtId="0" fontId="1" fillId="5" borderId="80" xfId="0" applyNumberFormat="1" applyFont="1" applyFill="1" applyBorder="1" applyAlignment="1">
      <alignment horizontal="center" vertical="top" wrapText="1"/>
    </xf>
    <xf numFmtId="0" fontId="26" fillId="2" borderId="81" xfId="0" applyNumberFormat="1" applyFont="1" applyFill="1" applyBorder="1" applyAlignment="1">
      <alignment vertical="center" wrapText="1"/>
    </xf>
    <xf numFmtId="0" fontId="26" fillId="2" borderId="82" xfId="0" applyNumberFormat="1" applyFont="1" applyFill="1" applyBorder="1" applyAlignment="1">
      <alignment vertical="center" wrapText="1"/>
    </xf>
    <xf numFmtId="165" fontId="26" fillId="5" borderId="84" xfId="0" applyNumberFormat="1" applyFont="1" applyFill="1" applyBorder="1" applyAlignment="1">
      <alignment horizontal="center" vertical="center" wrapText="1"/>
    </xf>
    <xf numFmtId="0" fontId="3" fillId="2" borderId="68" xfId="0" applyNumberFormat="1" applyFont="1" applyFill="1" applyBorder="1" applyAlignment="1">
      <alignment horizontal="center" vertical="top"/>
    </xf>
    <xf numFmtId="0" fontId="3" fillId="2" borderId="69" xfId="0" applyNumberFormat="1" applyFont="1" applyFill="1" applyBorder="1" applyAlignment="1">
      <alignment horizontal="center" vertical="top"/>
    </xf>
    <xf numFmtId="0" fontId="4" fillId="2" borderId="68" xfId="0" applyNumberFormat="1" applyFont="1" applyFill="1" applyBorder="1" applyAlignment="1">
      <alignment vertical="top"/>
    </xf>
    <xf numFmtId="0" fontId="4" fillId="2" borderId="69" xfId="0" applyNumberFormat="1" applyFont="1" applyFill="1" applyBorder="1" applyAlignment="1"/>
    <xf numFmtId="0" fontId="1" fillId="2" borderId="86" xfId="0" applyNumberFormat="1" applyFont="1" applyFill="1" applyBorder="1" applyAlignment="1"/>
    <xf numFmtId="0" fontId="1" fillId="2" borderId="87" xfId="0" applyNumberFormat="1" applyFont="1" applyFill="1" applyBorder="1" applyAlignment="1"/>
    <xf numFmtId="0" fontId="4" fillId="3" borderId="75" xfId="0" applyNumberFormat="1" applyFont="1" applyFill="1" applyBorder="1" applyAlignment="1">
      <alignment horizontal="center" vertical="top"/>
    </xf>
    <xf numFmtId="0" fontId="10" fillId="2" borderId="92" xfId="0" applyNumberFormat="1" applyFont="1" applyFill="1" applyBorder="1" applyAlignment="1">
      <alignment horizontal="center" vertical="center" wrapText="1"/>
    </xf>
    <xf numFmtId="165" fontId="9" fillId="5" borderId="93" xfId="0" applyNumberFormat="1" applyFont="1" applyFill="1" applyBorder="1" applyAlignment="1">
      <alignment horizontal="center" vertical="center" wrapText="1"/>
    </xf>
    <xf numFmtId="165" fontId="9" fillId="5" borderId="77" xfId="0" applyNumberFormat="1" applyFont="1" applyFill="1" applyBorder="1" applyAlignment="1">
      <alignment horizontal="center" vertical="center" wrapText="1"/>
    </xf>
    <xf numFmtId="0" fontId="11" fillId="2" borderId="94" xfId="0" applyNumberFormat="1" applyFont="1" applyFill="1" applyBorder="1" applyAlignment="1">
      <alignment horizontal="center" vertical="top" wrapText="1"/>
    </xf>
    <xf numFmtId="165" fontId="10" fillId="2" borderId="95" xfId="0" applyNumberFormat="1" applyFont="1" applyFill="1" applyBorder="1" applyAlignment="1">
      <alignment horizontal="center" vertical="center" wrapText="1"/>
    </xf>
    <xf numFmtId="0" fontId="1" fillId="2" borderId="68" xfId="0" applyNumberFormat="1" applyFont="1" applyFill="1" applyBorder="1" applyAlignment="1">
      <alignment horizontal="center" vertical="top" wrapText="1"/>
    </xf>
    <xf numFmtId="165" fontId="4" fillId="2" borderId="69" xfId="0" applyNumberFormat="1" applyFont="1" applyFill="1" applyBorder="1" applyAlignment="1">
      <alignment horizontal="left" vertical="top" wrapText="1"/>
    </xf>
    <xf numFmtId="0" fontId="4" fillId="3" borderId="59" xfId="0" applyNumberFormat="1" applyFont="1" applyFill="1" applyBorder="1" applyAlignment="1">
      <alignment horizontal="center" vertical="top"/>
    </xf>
    <xf numFmtId="0" fontId="10" fillId="2" borderId="75" xfId="0" applyNumberFormat="1" applyFont="1" applyFill="1" applyBorder="1" applyAlignment="1">
      <alignment horizontal="center" vertical="center" wrapText="1"/>
    </xf>
    <xf numFmtId="0" fontId="1" fillId="2" borderId="96" xfId="0" applyNumberFormat="1" applyFont="1" applyFill="1" applyBorder="1" applyAlignment="1"/>
    <xf numFmtId="165" fontId="4" fillId="2" borderId="97" xfId="0" applyNumberFormat="1" applyFont="1" applyFill="1" applyBorder="1" applyAlignment="1"/>
    <xf numFmtId="165" fontId="1" fillId="0" borderId="84" xfId="0" applyNumberFormat="1" applyFont="1" applyBorder="1" applyAlignment="1"/>
    <xf numFmtId="0" fontId="4" fillId="2" borderId="70" xfId="0" applyNumberFormat="1" applyFont="1" applyFill="1" applyBorder="1" applyAlignment="1"/>
    <xf numFmtId="0" fontId="4" fillId="2" borderId="71" xfId="0" applyNumberFormat="1" applyFont="1" applyFill="1" applyBorder="1" applyAlignment="1"/>
    <xf numFmtId="0" fontId="4" fillId="2" borderId="58" xfId="0" applyNumberFormat="1" applyFont="1" applyFill="1" applyBorder="1" applyAlignment="1">
      <alignment horizontal="center" vertical="top" wrapText="1"/>
    </xf>
    <xf numFmtId="0" fontId="4" fillId="2" borderId="59" xfId="0" applyNumberFormat="1" applyFont="1" applyFill="1" applyBorder="1" applyAlignment="1">
      <alignment horizontal="center" vertical="top" wrapText="1"/>
    </xf>
    <xf numFmtId="0" fontId="13" fillId="2" borderId="100" xfId="0" applyNumberFormat="1" applyFont="1" applyFill="1" applyBorder="1" applyAlignment="1"/>
    <xf numFmtId="0" fontId="13" fillId="2" borderId="59" xfId="0" applyNumberFormat="1" applyFont="1" applyFill="1" applyBorder="1" applyAlignment="1"/>
    <xf numFmtId="0" fontId="1" fillId="2" borderId="101" xfId="0" applyNumberFormat="1" applyFont="1" applyFill="1" applyBorder="1" applyAlignment="1"/>
    <xf numFmtId="3" fontId="4" fillId="2" borderId="59" xfId="0" applyNumberFormat="1" applyFont="1" applyFill="1" applyBorder="1" applyAlignment="1"/>
    <xf numFmtId="0" fontId="1" fillId="2" borderId="88" xfId="0" applyNumberFormat="1" applyFont="1" applyFill="1" applyBorder="1" applyAlignment="1"/>
    <xf numFmtId="3" fontId="13" fillId="2" borderId="59" xfId="0" applyNumberFormat="1" applyFont="1" applyFill="1" applyBorder="1" applyAlignment="1"/>
    <xf numFmtId="0" fontId="1" fillId="2" borderId="58" xfId="0" applyNumberFormat="1" applyFont="1" applyFill="1" applyBorder="1" applyAlignment="1"/>
    <xf numFmtId="0" fontId="1" fillId="2" borderId="90" xfId="0" applyNumberFormat="1" applyFont="1" applyFill="1" applyBorder="1" applyAlignment="1"/>
    <xf numFmtId="3" fontId="1" fillId="2" borderId="59" xfId="0" applyNumberFormat="1" applyFont="1" applyFill="1" applyBorder="1" applyAlignment="1"/>
    <xf numFmtId="0" fontId="18" fillId="2" borderId="90" xfId="0" applyNumberFormat="1" applyFont="1" applyFill="1" applyBorder="1" applyAlignment="1"/>
    <xf numFmtId="0" fontId="13" fillId="2" borderId="101" xfId="0" applyNumberFormat="1" applyFont="1" applyFill="1" applyBorder="1" applyAlignment="1"/>
    <xf numFmtId="0" fontId="1" fillId="2" borderId="59" xfId="0" applyNumberFormat="1" applyFont="1" applyFill="1" applyBorder="1" applyAlignment="1"/>
    <xf numFmtId="3" fontId="1" fillId="2" borderId="75" xfId="0" applyNumberFormat="1" applyFont="1" applyFill="1" applyBorder="1" applyAlignment="1"/>
    <xf numFmtId="0" fontId="26" fillId="7" borderId="79" xfId="0" applyNumberFormat="1" applyFont="1" applyFill="1" applyBorder="1" applyAlignment="1"/>
    <xf numFmtId="3" fontId="4" fillId="7" borderId="93" xfId="0" applyNumberFormat="1" applyFont="1" applyFill="1" applyBorder="1" applyAlignment="1"/>
    <xf numFmtId="0" fontId="1" fillId="2" borderId="102" xfId="0" applyNumberFormat="1" applyFont="1" applyFill="1" applyBorder="1" applyAlignment="1">
      <alignment horizontal="center" vertical="center" wrapText="1"/>
    </xf>
    <xf numFmtId="0" fontId="1" fillId="2" borderId="34" xfId="0" applyNumberFormat="1" applyFont="1" applyFill="1" applyBorder="1" applyAlignment="1">
      <alignment vertical="center" wrapText="1"/>
    </xf>
    <xf numFmtId="0" fontId="1" fillId="2" borderId="34" xfId="0" applyNumberFormat="1" applyFont="1" applyFill="1" applyBorder="1" applyAlignment="1">
      <alignment horizontal="left" vertical="center" wrapText="1"/>
    </xf>
    <xf numFmtId="0" fontId="1" fillId="2" borderId="34" xfId="0" applyNumberFormat="1" applyFont="1" applyFill="1" applyBorder="1" applyAlignment="1">
      <alignment horizontal="justify" vertical="center" wrapText="1"/>
    </xf>
    <xf numFmtId="0" fontId="1" fillId="2" borderId="41" xfId="0" applyNumberFormat="1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9" fillId="2" borderId="34" xfId="0" applyNumberFormat="1" applyFont="1" applyFill="1" applyBorder="1" applyAlignment="1">
      <alignment horizontal="left" vertical="center" wrapText="1"/>
    </xf>
    <xf numFmtId="0" fontId="9" fillId="2" borderId="48" xfId="0" applyNumberFormat="1" applyFont="1" applyFill="1" applyBorder="1" applyAlignment="1">
      <alignment horizontal="left" vertical="center" wrapText="1"/>
    </xf>
    <xf numFmtId="0" fontId="25" fillId="2" borderId="43" xfId="0" applyNumberFormat="1" applyFont="1" applyFill="1" applyBorder="1" applyAlignment="1">
      <alignment horizontal="left" vertical="center" wrapText="1"/>
    </xf>
    <xf numFmtId="0" fontId="25" fillId="2" borderId="24" xfId="0" applyNumberFormat="1" applyFont="1" applyFill="1" applyBorder="1" applyAlignment="1">
      <alignment horizontal="left" vertical="center" wrapText="1"/>
    </xf>
    <xf numFmtId="0" fontId="25" fillId="2" borderId="34" xfId="0" applyNumberFormat="1" applyFont="1" applyFill="1" applyBorder="1" applyAlignment="1">
      <alignment horizontal="left" vertical="center" wrapText="1"/>
    </xf>
    <xf numFmtId="0" fontId="24" fillId="2" borderId="34" xfId="0" applyNumberFormat="1" applyFont="1" applyFill="1" applyBorder="1" applyAlignment="1">
      <alignment horizontal="left" vertical="center" wrapText="1"/>
    </xf>
    <xf numFmtId="0" fontId="25" fillId="2" borderId="34" xfId="0" applyNumberFormat="1" applyFont="1" applyFill="1" applyBorder="1" applyAlignment="1">
      <alignment horizontal="justify" vertical="center" wrapText="1"/>
    </xf>
    <xf numFmtId="0" fontId="9" fillId="4" borderId="90" xfId="0" applyNumberFormat="1" applyFont="1" applyFill="1" applyBorder="1" applyAlignment="1">
      <alignment horizontal="center" vertical="center" wrapText="1"/>
    </xf>
    <xf numFmtId="0" fontId="9" fillId="2" borderId="79" xfId="0" applyNumberFormat="1" applyFont="1" applyFill="1" applyBorder="1" applyAlignment="1">
      <alignment horizontal="center" vertical="center" wrapText="1"/>
    </xf>
    <xf numFmtId="0" fontId="9" fillId="5" borderId="76" xfId="0" applyNumberFormat="1" applyFont="1" applyFill="1" applyBorder="1" applyAlignment="1">
      <alignment horizontal="center" vertical="center" wrapText="1"/>
    </xf>
    <xf numFmtId="0" fontId="25" fillId="5" borderId="37" xfId="0" applyNumberFormat="1" applyFont="1" applyFill="1" applyBorder="1" applyAlignment="1">
      <alignment horizontal="center" vertical="center" wrapText="1"/>
    </xf>
    <xf numFmtId="49" fontId="29" fillId="2" borderId="38" xfId="0" applyNumberFormat="1" applyFont="1" applyFill="1" applyBorder="1" applyAlignment="1">
      <alignment horizontal="left" vertical="center" wrapText="1"/>
    </xf>
    <xf numFmtId="0" fontId="25" fillId="2" borderId="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0" fontId="20" fillId="2" borderId="0" xfId="0" applyNumberFormat="1" applyFont="1" applyFill="1" applyBorder="1" applyAlignment="1">
      <alignment horizontal="left" vertical="center" wrapText="1"/>
    </xf>
    <xf numFmtId="0" fontId="25" fillId="2" borderId="25" xfId="0" applyNumberFormat="1" applyFont="1" applyFill="1" applyBorder="1" applyAlignment="1">
      <alignment horizontal="left" vertical="center" wrapText="1"/>
    </xf>
    <xf numFmtId="49" fontId="24" fillId="2" borderId="25" xfId="0" applyNumberFormat="1" applyFont="1" applyFill="1" applyBorder="1" applyAlignment="1">
      <alignment horizontal="left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0" fontId="24" fillId="2" borderId="13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left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left" vertical="center" wrapText="1"/>
    </xf>
    <xf numFmtId="0" fontId="25" fillId="2" borderId="9" xfId="0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1" fillId="4" borderId="74" xfId="0" applyNumberFormat="1" applyFont="1" applyFill="1" applyBorder="1" applyAlignment="1">
      <alignment horizontal="center" vertical="center" wrapText="1"/>
    </xf>
    <xf numFmtId="0" fontId="1" fillId="2" borderId="33" xfId="0" applyNumberFormat="1" applyFont="1" applyFill="1" applyBorder="1" applyAlignment="1">
      <alignment horizontal="left" vertical="center" wrapText="1"/>
    </xf>
    <xf numFmtId="0" fontId="1" fillId="2" borderId="76" xfId="0" applyNumberFormat="1" applyFont="1" applyFill="1" applyBorder="1" applyAlignment="1">
      <alignment horizontal="center" vertical="center" wrapText="1"/>
    </xf>
    <xf numFmtId="0" fontId="1" fillId="2" borderId="41" xfId="0" applyNumberFormat="1" applyFont="1" applyFill="1" applyBorder="1" applyAlignment="1">
      <alignment vertical="center" wrapText="1"/>
    </xf>
    <xf numFmtId="0" fontId="1" fillId="2" borderId="79" xfId="0" applyNumberFormat="1" applyFont="1" applyFill="1" applyBorder="1" applyAlignment="1">
      <alignment horizontal="center" vertical="center" wrapText="1"/>
    </xf>
    <xf numFmtId="0" fontId="1" fillId="4" borderId="72" xfId="0" applyNumberFormat="1" applyFont="1" applyFill="1" applyBorder="1" applyAlignment="1">
      <alignment horizontal="center" vertical="center" wrapText="1"/>
    </xf>
    <xf numFmtId="0" fontId="1" fillId="2" borderId="58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8" fillId="2" borderId="4" xfId="0" applyNumberFormat="1" applyFont="1" applyFill="1" applyBorder="1" applyAlignment="1">
      <alignment horizontal="left" vertical="center" wrapText="1"/>
    </xf>
    <xf numFmtId="0" fontId="23" fillId="2" borderId="4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top"/>
    </xf>
    <xf numFmtId="0" fontId="4" fillId="3" borderId="33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4" borderId="26" xfId="0" applyNumberFormat="1" applyFont="1" applyFill="1" applyBorder="1" applyAlignment="1">
      <alignment horizontal="center" vertical="center" wrapText="1"/>
    </xf>
    <xf numFmtId="0" fontId="1" fillId="4" borderId="27" xfId="0" applyNumberFormat="1" applyFont="1" applyFill="1" applyBorder="1" applyAlignment="1">
      <alignment horizontal="center" vertical="center" wrapText="1"/>
    </xf>
    <xf numFmtId="0" fontId="1" fillId="4" borderId="28" xfId="0" applyNumberFormat="1" applyFont="1" applyFill="1" applyBorder="1" applyAlignment="1">
      <alignment horizontal="center" vertical="center" wrapText="1"/>
    </xf>
    <xf numFmtId="0" fontId="26" fillId="2" borderId="44" xfId="0" applyNumberFormat="1" applyFont="1" applyFill="1" applyBorder="1" applyAlignment="1">
      <alignment horizontal="center" vertical="top" wrapText="1"/>
    </xf>
    <xf numFmtId="0" fontId="26" fillId="2" borderId="45" xfId="0" applyNumberFormat="1" applyFont="1" applyFill="1" applyBorder="1" applyAlignment="1">
      <alignment horizontal="center" vertical="top" wrapText="1"/>
    </xf>
    <xf numFmtId="0" fontId="26" fillId="2" borderId="46" xfId="0" applyNumberFormat="1" applyFont="1" applyFill="1" applyBorder="1" applyAlignment="1">
      <alignment horizontal="center" vertical="top" wrapText="1"/>
    </xf>
    <xf numFmtId="0" fontId="26" fillId="2" borderId="34" xfId="0" applyNumberFormat="1" applyFont="1" applyFill="1" applyBorder="1" applyAlignment="1">
      <alignment horizontal="center" vertical="top" wrapText="1"/>
    </xf>
    <xf numFmtId="0" fontId="26" fillId="2" borderId="83" xfId="0" applyNumberFormat="1" applyFont="1" applyFill="1" applyBorder="1" applyAlignment="1">
      <alignment horizontal="center" vertical="center" wrapText="1"/>
    </xf>
    <xf numFmtId="0" fontId="2" fillId="2" borderId="65" xfId="0" applyNumberFormat="1" applyFont="1" applyFill="1" applyBorder="1" applyAlignment="1">
      <alignment horizontal="center" vertical="top"/>
    </xf>
    <xf numFmtId="0" fontId="2" fillId="2" borderId="66" xfId="0" applyNumberFormat="1" applyFont="1" applyFill="1" applyBorder="1" applyAlignment="1">
      <alignment horizontal="center" vertical="top"/>
    </xf>
    <xf numFmtId="0" fontId="2" fillId="2" borderId="67" xfId="0" applyNumberFormat="1" applyFont="1" applyFill="1" applyBorder="1" applyAlignment="1">
      <alignment horizontal="center" vertical="top"/>
    </xf>
    <xf numFmtId="0" fontId="2" fillId="2" borderId="68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69" xfId="0" applyNumberFormat="1" applyFont="1" applyFill="1" applyBorder="1" applyAlignment="1">
      <alignment horizontal="center" vertical="top"/>
    </xf>
    <xf numFmtId="0" fontId="7" fillId="3" borderId="58" xfId="0" applyNumberFormat="1" applyFont="1" applyFill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center" vertical="top" wrapText="1"/>
    </xf>
    <xf numFmtId="0" fontId="4" fillId="3" borderId="24" xfId="0" applyNumberFormat="1" applyFont="1" applyFill="1" applyBorder="1" applyAlignment="1">
      <alignment horizontal="center" vertical="top"/>
    </xf>
    <xf numFmtId="0" fontId="4" fillId="3" borderId="25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center" vertical="top"/>
    </xf>
    <xf numFmtId="0" fontId="7" fillId="3" borderId="59" xfId="0" applyNumberFormat="1" applyFont="1" applyFill="1" applyBorder="1" applyAlignment="1">
      <alignment horizontal="center" vertical="top"/>
    </xf>
    <xf numFmtId="0" fontId="23" fillId="4" borderId="35" xfId="0" applyNumberFormat="1" applyFont="1" applyFill="1" applyBorder="1" applyAlignment="1">
      <alignment horizontal="center" vertical="center" wrapText="1"/>
    </xf>
    <xf numFmtId="0" fontId="23" fillId="4" borderId="7" xfId="0" applyNumberFormat="1" applyFont="1" applyFill="1" applyBorder="1" applyAlignment="1">
      <alignment horizontal="center" vertical="center" wrapText="1"/>
    </xf>
    <xf numFmtId="0" fontId="23" fillId="4" borderId="36" xfId="0" applyNumberFormat="1" applyFont="1" applyFill="1" applyBorder="1" applyAlignment="1">
      <alignment horizontal="center" vertical="center" wrapText="1"/>
    </xf>
    <xf numFmtId="0" fontId="26" fillId="2" borderId="98" xfId="0" applyNumberFormat="1" applyFont="1" applyFill="1" applyBorder="1" applyAlignment="1">
      <alignment horizontal="center" vertical="top"/>
    </xf>
    <xf numFmtId="0" fontId="4" fillId="2" borderId="83" xfId="0" applyNumberFormat="1" applyFont="1" applyFill="1" applyBorder="1" applyAlignment="1">
      <alignment horizontal="center" vertical="top"/>
    </xf>
    <xf numFmtId="0" fontId="8" fillId="2" borderId="65" xfId="0" applyNumberFormat="1" applyFont="1" applyFill="1" applyBorder="1" applyAlignment="1">
      <alignment horizontal="center" vertical="top"/>
    </xf>
    <xf numFmtId="0" fontId="8" fillId="2" borderId="66" xfId="0" applyNumberFormat="1" applyFont="1" applyFill="1" applyBorder="1" applyAlignment="1">
      <alignment horizontal="center" vertical="top"/>
    </xf>
    <xf numFmtId="0" fontId="8" fillId="2" borderId="67" xfId="0" applyNumberFormat="1" applyFont="1" applyFill="1" applyBorder="1" applyAlignment="1">
      <alignment horizontal="center" vertical="top"/>
    </xf>
    <xf numFmtId="0" fontId="3" fillId="2" borderId="6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69" xfId="0" applyNumberFormat="1" applyFont="1" applyFill="1" applyBorder="1" applyAlignment="1">
      <alignment horizontal="center" vertical="top"/>
    </xf>
    <xf numFmtId="0" fontId="27" fillId="2" borderId="68" xfId="0" applyNumberFormat="1" applyFont="1" applyFill="1" applyBorder="1" applyAlignment="1">
      <alignment horizontal="center" vertical="top"/>
    </xf>
    <xf numFmtId="0" fontId="4" fillId="3" borderId="17" xfId="0" applyNumberFormat="1" applyFont="1" applyFill="1" applyBorder="1" applyAlignment="1">
      <alignment horizontal="center" vertical="center"/>
    </xf>
    <xf numFmtId="0" fontId="4" fillId="3" borderId="33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top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top"/>
    </xf>
    <xf numFmtId="0" fontId="4" fillId="3" borderId="89" xfId="0" applyNumberFormat="1" applyFont="1" applyFill="1" applyBorder="1" applyAlignment="1">
      <alignment horizontal="center" vertical="top"/>
    </xf>
    <xf numFmtId="0" fontId="4" fillId="2" borderId="85" xfId="0" applyNumberFormat="1" applyFont="1" applyFill="1" applyBorder="1" applyAlignment="1">
      <alignment horizontal="left" vertical="top"/>
    </xf>
    <xf numFmtId="0" fontId="4" fillId="2" borderId="40" xfId="0" applyNumberFormat="1" applyFont="1" applyFill="1" applyBorder="1" applyAlignment="1">
      <alignment horizontal="left" vertical="top"/>
    </xf>
    <xf numFmtId="0" fontId="4" fillId="2" borderId="8" xfId="0" applyNumberFormat="1" applyFont="1" applyFill="1" applyBorder="1" applyAlignment="1">
      <alignment horizontal="left" vertical="top"/>
    </xf>
    <xf numFmtId="0" fontId="25" fillId="4" borderId="33" xfId="0" applyNumberFormat="1" applyFont="1" applyFill="1" applyBorder="1" applyAlignment="1">
      <alignment horizontal="center" vertical="top" wrapText="1"/>
    </xf>
    <xf numFmtId="0" fontId="9" fillId="4" borderId="33" xfId="0" applyNumberFormat="1" applyFont="1" applyFill="1" applyBorder="1" applyAlignment="1">
      <alignment horizontal="center" vertical="top" wrapText="1"/>
    </xf>
    <xf numFmtId="0" fontId="9" fillId="4" borderId="38" xfId="0" applyNumberFormat="1" applyFont="1" applyFill="1" applyBorder="1" applyAlignment="1">
      <alignment horizontal="center" vertical="top" wrapText="1"/>
    </xf>
    <xf numFmtId="0" fontId="4" fillId="2" borderId="68" xfId="0" applyNumberFormat="1" applyFont="1" applyFill="1" applyBorder="1" applyAlignment="1">
      <alignment horizontal="justify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4" fillId="2" borderId="69" xfId="0" applyNumberFormat="1" applyFont="1" applyFill="1" applyBorder="1" applyAlignment="1">
      <alignment horizontal="justify" vertical="top" wrapText="1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58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4" fillId="3" borderId="90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top" wrapText="1"/>
    </xf>
    <xf numFmtId="49" fontId="7" fillId="3" borderId="33" xfId="0" applyNumberFormat="1" applyFont="1" applyFill="1" applyBorder="1" applyAlignment="1">
      <alignment horizontal="center" vertical="top" wrapText="1"/>
    </xf>
    <xf numFmtId="49" fontId="7" fillId="3" borderId="17" xfId="0" applyNumberFormat="1" applyFont="1" applyFill="1" applyBorder="1" applyAlignment="1">
      <alignment horizontal="center" vertical="top" wrapText="1"/>
    </xf>
    <xf numFmtId="0" fontId="4" fillId="3" borderId="17" xfId="0" applyNumberFormat="1" applyFont="1" applyFill="1" applyBorder="1" applyAlignment="1">
      <alignment horizontal="justify" vertical="top" wrapText="1"/>
    </xf>
    <xf numFmtId="0" fontId="4" fillId="3" borderId="4" xfId="0" applyNumberFormat="1" applyFont="1" applyFill="1" applyBorder="1" applyAlignment="1">
      <alignment horizontal="justify" vertical="top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top"/>
    </xf>
    <xf numFmtId="0" fontId="27" fillId="2" borderId="1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3" borderId="21" xfId="0" applyNumberFormat="1" applyFont="1" applyFill="1" applyBorder="1" applyAlignment="1">
      <alignment horizontal="center" vertical="top"/>
    </xf>
    <xf numFmtId="0" fontId="25" fillId="4" borderId="3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3" borderId="20" xfId="0" applyNumberFormat="1" applyFont="1" applyFill="1" applyBorder="1" applyAlignment="1">
      <alignment horizontal="center" vertical="center"/>
    </xf>
    <xf numFmtId="49" fontId="26" fillId="3" borderId="17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top"/>
    </xf>
    <xf numFmtId="0" fontId="9" fillId="4" borderId="4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2" borderId="65" xfId="0" applyNumberFormat="1" applyFont="1" applyFill="1" applyBorder="1" applyAlignment="1">
      <alignment horizontal="center"/>
    </xf>
    <xf numFmtId="0" fontId="4" fillId="2" borderId="66" xfId="0" applyNumberFormat="1" applyFont="1" applyFill="1" applyBorder="1" applyAlignment="1">
      <alignment horizontal="center"/>
    </xf>
    <xf numFmtId="0" fontId="4" fillId="2" borderId="67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 vertical="top" wrapText="1"/>
    </xf>
    <xf numFmtId="0" fontId="26" fillId="6" borderId="4" xfId="0" applyNumberFormat="1" applyFont="1" applyFill="1" applyBorder="1" applyAlignment="1">
      <alignment horizontal="center" vertical="top" wrapText="1"/>
    </xf>
    <xf numFmtId="0" fontId="4" fillId="6" borderId="4" xfId="0" applyNumberFormat="1" applyFont="1" applyFill="1" applyBorder="1" applyAlignment="1">
      <alignment horizontal="center" vertical="top" wrapText="1"/>
    </xf>
    <xf numFmtId="0" fontId="14" fillId="2" borderId="101" xfId="0" applyNumberFormat="1" applyFont="1" applyFill="1" applyBorder="1" applyAlignment="1">
      <alignment horizontal="left"/>
    </xf>
    <xf numFmtId="0" fontId="14" fillId="2" borderId="19" xfId="0" applyNumberFormat="1" applyFont="1" applyFill="1" applyBorder="1" applyAlignment="1">
      <alignment horizontal="left"/>
    </xf>
    <xf numFmtId="0" fontId="14" fillId="2" borderId="29" xfId="0" applyNumberFormat="1" applyFont="1" applyFill="1" applyBorder="1" applyAlignment="1">
      <alignment horizontal="left"/>
    </xf>
    <xf numFmtId="0" fontId="15" fillId="2" borderId="101" xfId="0" applyNumberFormat="1" applyFont="1" applyFill="1" applyBorder="1" applyAlignment="1">
      <alignment vertical="top" wrapText="1"/>
    </xf>
    <xf numFmtId="0" fontId="15" fillId="2" borderId="19" xfId="0" applyNumberFormat="1" applyFont="1" applyFill="1" applyBorder="1" applyAlignment="1">
      <alignment vertical="top" wrapText="1"/>
    </xf>
    <xf numFmtId="0" fontId="15" fillId="2" borderId="21" xfId="0" applyNumberFormat="1" applyFont="1" applyFill="1" applyBorder="1" applyAlignment="1">
      <alignment vertical="top" wrapText="1"/>
    </xf>
    <xf numFmtId="0" fontId="4" fillId="2" borderId="101" xfId="0" applyNumberFormat="1" applyFont="1" applyFill="1" applyBorder="1" applyAlignment="1">
      <alignment vertical="top" wrapText="1"/>
    </xf>
    <xf numFmtId="0" fontId="4" fillId="2" borderId="9" xfId="0" applyNumberFormat="1" applyFont="1" applyFill="1" applyBorder="1" applyAlignment="1">
      <alignment vertical="top" wrapText="1"/>
    </xf>
    <xf numFmtId="0" fontId="4" fillId="2" borderId="19" xfId="0" applyNumberFormat="1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horizontal="left"/>
    </xf>
    <xf numFmtId="0" fontId="14" fillId="2" borderId="100" xfId="0" applyNumberFormat="1" applyFont="1" applyFill="1" applyBorder="1" applyAlignment="1">
      <alignment horizontal="left"/>
    </xf>
    <xf numFmtId="0" fontId="14" fillId="2" borderId="9" xfId="0" applyNumberFormat="1" applyFont="1" applyFill="1" applyBorder="1" applyAlignment="1">
      <alignment horizontal="left"/>
    </xf>
    <xf numFmtId="0" fontId="14" fillId="2" borderId="15" xfId="0" applyNumberFormat="1" applyFont="1" applyFill="1" applyBorder="1" applyAlignment="1">
      <alignment horizontal="left"/>
    </xf>
    <xf numFmtId="0" fontId="17" fillId="2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/>
    </xf>
    <xf numFmtId="0" fontId="4" fillId="2" borderId="31" xfId="0" applyNumberFormat="1" applyFont="1" applyFill="1" applyBorder="1" applyAlignment="1">
      <alignment horizontal="center"/>
    </xf>
    <xf numFmtId="0" fontId="8" fillId="2" borderId="103" xfId="0" applyNumberFormat="1" applyFont="1" applyFill="1" applyBorder="1" applyAlignment="1">
      <alignment horizontal="center" vertical="top"/>
    </xf>
    <xf numFmtId="0" fontId="8" fillId="2" borderId="104" xfId="0" applyNumberFormat="1" applyFont="1" applyFill="1" applyBorder="1" applyAlignment="1">
      <alignment horizontal="center" vertical="top"/>
    </xf>
    <xf numFmtId="0" fontId="8" fillId="2" borderId="105" xfId="0" applyNumberFormat="1" applyFont="1" applyFill="1" applyBorder="1" applyAlignment="1">
      <alignment horizontal="center" vertical="top"/>
    </xf>
    <xf numFmtId="0" fontId="3" fillId="2" borderId="106" xfId="0" applyNumberFormat="1" applyFont="1" applyFill="1" applyBorder="1" applyAlignment="1">
      <alignment horizontal="center" vertical="top"/>
    </xf>
    <xf numFmtId="0" fontId="3" fillId="2" borderId="107" xfId="0" applyNumberFormat="1" applyFont="1" applyFill="1" applyBorder="1" applyAlignment="1">
      <alignment horizontal="center" vertical="top"/>
    </xf>
    <xf numFmtId="0" fontId="27" fillId="2" borderId="106" xfId="0" applyNumberFormat="1" applyFont="1" applyFill="1" applyBorder="1" applyAlignment="1">
      <alignment horizontal="center" vertical="top"/>
    </xf>
    <xf numFmtId="0" fontId="2" fillId="2" borderId="107" xfId="0" applyNumberFormat="1" applyFont="1" applyFill="1" applyBorder="1" applyAlignment="1">
      <alignment horizontal="center" vertical="top"/>
    </xf>
    <xf numFmtId="0" fontId="3" fillId="2" borderId="107" xfId="0" applyNumberFormat="1" applyFont="1" applyFill="1" applyBorder="1" applyAlignment="1">
      <alignment horizontal="center" vertical="top"/>
    </xf>
    <xf numFmtId="0" fontId="4" fillId="2" borderId="106" xfId="0" applyNumberFormat="1" applyFont="1" applyFill="1" applyBorder="1" applyAlignment="1">
      <alignment horizontal="left" vertical="top"/>
    </xf>
    <xf numFmtId="0" fontId="1" fillId="2" borderId="107" xfId="0" applyNumberFormat="1" applyFont="1" applyFill="1" applyBorder="1" applyAlignment="1"/>
    <xf numFmtId="0" fontId="4" fillId="2" borderId="108" xfId="0" applyNumberFormat="1" applyFont="1" applyFill="1" applyBorder="1" applyAlignment="1">
      <alignment horizontal="left" vertical="top"/>
    </xf>
    <xf numFmtId="0" fontId="1" fillId="2" borderId="109" xfId="0" applyNumberFormat="1" applyFont="1" applyFill="1" applyBorder="1" applyAlignment="1"/>
    <xf numFmtId="0" fontId="4" fillId="0" borderId="110" xfId="0" applyNumberFormat="1" applyFont="1" applyFill="1" applyBorder="1" applyAlignment="1">
      <alignment horizontal="left" vertical="top"/>
    </xf>
    <xf numFmtId="0" fontId="1" fillId="0" borderId="111" xfId="0" applyNumberFormat="1" applyFont="1" applyFill="1" applyBorder="1" applyAlignment="1"/>
    <xf numFmtId="0" fontId="1" fillId="0" borderId="110" xfId="0" applyNumberFormat="1" applyFont="1" applyFill="1" applyBorder="1" applyAlignment="1"/>
    <xf numFmtId="0" fontId="4" fillId="0" borderId="110" xfId="0" applyNumberFormat="1" applyFont="1" applyFill="1" applyBorder="1" applyAlignment="1">
      <alignment horizontal="center" vertical="center"/>
    </xf>
    <xf numFmtId="0" fontId="4" fillId="0" borderId="111" xfId="0" applyNumberFormat="1" applyFont="1" applyFill="1" applyBorder="1" applyAlignment="1">
      <alignment horizontal="center" vertical="top"/>
    </xf>
    <xf numFmtId="0" fontId="4" fillId="0" borderId="111" xfId="0" applyNumberFormat="1" applyFont="1" applyFill="1" applyBorder="1" applyAlignment="1">
      <alignment horizontal="center" vertical="top"/>
    </xf>
    <xf numFmtId="0" fontId="9" fillId="0" borderId="110" xfId="0" applyNumberFormat="1" applyFont="1" applyFill="1" applyBorder="1" applyAlignment="1">
      <alignment horizontal="center" vertical="top" wrapText="1"/>
    </xf>
    <xf numFmtId="0" fontId="10" fillId="0" borderId="111" xfId="0" applyNumberFormat="1" applyFont="1" applyFill="1" applyBorder="1" applyAlignment="1">
      <alignment horizontal="center" vertical="center" wrapText="1"/>
    </xf>
    <xf numFmtId="165" fontId="9" fillId="0" borderId="111" xfId="0" applyNumberFormat="1" applyFont="1" applyFill="1" applyBorder="1" applyAlignment="1">
      <alignment horizontal="center" vertical="center" wrapText="1"/>
    </xf>
    <xf numFmtId="0" fontId="1" fillId="0" borderId="110" xfId="0" applyNumberFormat="1" applyFont="1" applyFill="1" applyBorder="1" applyAlignment="1">
      <alignment horizontal="center" vertical="top" wrapText="1"/>
    </xf>
    <xf numFmtId="165" fontId="4" fillId="0" borderId="111" xfId="0" applyNumberFormat="1" applyFont="1" applyFill="1" applyBorder="1" applyAlignment="1">
      <alignment horizontal="left" vertical="top" wrapText="1"/>
    </xf>
    <xf numFmtId="0" fontId="1" fillId="2" borderId="112" xfId="0" applyNumberFormat="1" applyFont="1" applyFill="1" applyBorder="1" applyAlignment="1">
      <alignment horizontal="center" vertical="top" wrapText="1"/>
    </xf>
    <xf numFmtId="165" fontId="4" fillId="2" borderId="113" xfId="0" applyNumberFormat="1" applyFont="1" applyFill="1" applyBorder="1" applyAlignment="1">
      <alignment horizontal="left" vertical="top" wrapText="1"/>
    </xf>
    <xf numFmtId="0" fontId="1" fillId="2" borderId="106" xfId="0" applyNumberFormat="1" applyFont="1" applyFill="1" applyBorder="1" applyAlignment="1">
      <alignment horizontal="center" vertical="top" wrapText="1"/>
    </xf>
    <xf numFmtId="165" fontId="4" fillId="2" borderId="107" xfId="0" applyNumberFormat="1" applyFont="1" applyFill="1" applyBorder="1" applyAlignment="1">
      <alignment horizontal="left" vertical="top" wrapText="1"/>
    </xf>
    <xf numFmtId="0" fontId="1" fillId="2" borderId="107" xfId="0" applyNumberFormat="1" applyFont="1" applyFill="1" applyBorder="1" applyAlignment="1">
      <alignment horizontal="left" vertical="top" wrapText="1"/>
    </xf>
    <xf numFmtId="0" fontId="4" fillId="2" borderId="107" xfId="0" applyNumberFormat="1" applyFont="1" applyFill="1" applyBorder="1" applyAlignment="1"/>
    <xf numFmtId="0" fontId="4" fillId="2" borderId="114" xfId="0" applyNumberFormat="1" applyFont="1" applyFill="1" applyBorder="1" applyAlignment="1">
      <alignment horizontal="left" vertical="top"/>
    </xf>
    <xf numFmtId="0" fontId="4" fillId="2" borderId="115" xfId="0" applyNumberFormat="1" applyFont="1" applyFill="1" applyBorder="1" applyAlignment="1">
      <alignment horizontal="left" vertical="top" wrapText="1"/>
    </xf>
    <xf numFmtId="0" fontId="4" fillId="3" borderId="116" xfId="0" applyNumberFormat="1" applyFont="1" applyFill="1" applyBorder="1" applyAlignment="1">
      <alignment horizontal="center" vertical="center"/>
    </xf>
    <xf numFmtId="0" fontId="4" fillId="3" borderId="117" xfId="0" applyNumberFormat="1" applyFont="1" applyFill="1" applyBorder="1" applyAlignment="1">
      <alignment horizontal="center" vertical="top"/>
    </xf>
    <xf numFmtId="0" fontId="4" fillId="3" borderId="118" xfId="0" applyNumberFormat="1" applyFont="1" applyFill="1" applyBorder="1" applyAlignment="1">
      <alignment horizontal="center" vertical="center"/>
    </xf>
    <xf numFmtId="0" fontId="4" fillId="3" borderId="119" xfId="0" applyNumberFormat="1" applyFont="1" applyFill="1" applyBorder="1" applyAlignment="1">
      <alignment horizontal="center" vertical="top"/>
    </xf>
    <xf numFmtId="0" fontId="25" fillId="2" borderId="110" xfId="0" applyNumberFormat="1" applyFont="1" applyFill="1" applyBorder="1" applyAlignment="1">
      <alignment horizontal="center" vertical="center" wrapText="1"/>
    </xf>
    <xf numFmtId="165" fontId="25" fillId="5" borderId="111" xfId="0" applyNumberFormat="1" applyFont="1" applyFill="1" applyBorder="1" applyAlignment="1">
      <alignment horizontal="center" vertical="center" wrapText="1"/>
    </xf>
    <xf numFmtId="0" fontId="25" fillId="2" borderId="120" xfId="0" applyNumberFormat="1" applyFont="1" applyFill="1" applyBorder="1" applyAlignment="1">
      <alignment horizontal="center" vertical="center" wrapText="1"/>
    </xf>
    <xf numFmtId="165" fontId="25" fillId="5" borderId="121" xfId="0" applyNumberFormat="1" applyFont="1" applyFill="1" applyBorder="1" applyAlignment="1">
      <alignment horizontal="center" vertical="center" wrapText="1"/>
    </xf>
    <xf numFmtId="0" fontId="25" fillId="2" borderId="122" xfId="0" applyNumberFormat="1" applyFont="1" applyFill="1" applyBorder="1" applyAlignment="1"/>
    <xf numFmtId="0" fontId="25" fillId="2" borderId="123" xfId="0" applyNumberFormat="1" applyFont="1" applyFill="1" applyBorder="1" applyAlignment="1">
      <alignment horizontal="left" vertical="top" wrapText="1"/>
    </xf>
    <xf numFmtId="0" fontId="25" fillId="2" borderId="123" xfId="0" applyNumberFormat="1" applyFont="1" applyFill="1" applyBorder="1" applyAlignment="1">
      <alignment vertical="top" wrapText="1"/>
    </xf>
    <xf numFmtId="0" fontId="25" fillId="2" borderId="123" xfId="0" applyNumberFormat="1" applyFont="1" applyFill="1" applyBorder="1" applyAlignment="1"/>
    <xf numFmtId="165" fontId="25" fillId="2" borderId="123" xfId="0" applyNumberFormat="1" applyFont="1" applyFill="1" applyBorder="1" applyAlignment="1"/>
    <xf numFmtId="165" fontId="25" fillId="2" borderId="124" xfId="0" applyNumberFormat="1" applyFont="1" applyFill="1" applyBorder="1" applyAlignment="1"/>
    <xf numFmtId="165" fontId="29" fillId="2" borderId="125" xfId="0" applyNumberFormat="1" applyFont="1" applyFill="1" applyBorder="1" applyAlignment="1"/>
    <xf numFmtId="0" fontId="9" fillId="4" borderId="91" xfId="0" applyNumberFormat="1" applyFont="1" applyFill="1" applyBorder="1" applyAlignment="1">
      <alignment horizontal="center" vertical="center" wrapText="1"/>
    </xf>
    <xf numFmtId="0" fontId="9" fillId="7" borderId="76" xfId="0" applyNumberFormat="1" applyFont="1" applyFill="1" applyBorder="1" applyAlignment="1">
      <alignment horizontal="center" vertical="center" wrapText="1"/>
    </xf>
    <xf numFmtId="0" fontId="31" fillId="2" borderId="85" xfId="0" applyNumberFormat="1" applyFont="1" applyFill="1" applyBorder="1" applyAlignment="1">
      <alignment horizontal="center"/>
    </xf>
    <xf numFmtId="0" fontId="31" fillId="2" borderId="40" xfId="0" applyNumberFormat="1" applyFont="1" applyFill="1" applyBorder="1" applyAlignment="1">
      <alignment horizontal="center"/>
    </xf>
    <xf numFmtId="0" fontId="31" fillId="2" borderId="99" xfId="0" applyNumberFormat="1" applyFont="1" applyFill="1" applyBorder="1" applyAlignment="1">
      <alignment horizontal="center"/>
    </xf>
    <xf numFmtId="3" fontId="31" fillId="2" borderId="68" xfId="0" applyNumberFormat="1" applyFont="1" applyFill="1" applyBorder="1" applyAlignment="1">
      <alignment horizontal="center"/>
    </xf>
    <xf numFmtId="3" fontId="31" fillId="2" borderId="1" xfId="0" applyNumberFormat="1" applyFont="1" applyFill="1" applyBorder="1" applyAlignment="1">
      <alignment horizontal="center"/>
    </xf>
    <xf numFmtId="3" fontId="31" fillId="2" borderId="69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2C2C2"/>
      <rgbColor rgb="00DD0806"/>
      <rgbColor rgb="001FB714"/>
      <rgbColor rgb="0033CCCC"/>
      <rgbColor rgb="00FCF305"/>
      <rgbColor rgb="00FFFFFF"/>
      <rgbColor rgb="00FFCC00"/>
      <rgbColor rgb="000066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view="pageBreakPreview" topLeftCell="A15" zoomScale="60" zoomScaleNormal="40" zoomScalePageLayoutView="20" workbookViewId="0">
      <selection activeCell="AC13" sqref="AC13"/>
    </sheetView>
  </sheetViews>
  <sheetFormatPr baseColWidth="10" defaultColWidth="10.25" defaultRowHeight="20.100000000000001" customHeight="1"/>
  <cols>
    <col min="1" max="1" width="5" style="1" customWidth="1"/>
    <col min="2" max="2" width="23.25" style="1" customWidth="1"/>
    <col min="3" max="3" width="13.375" style="1" customWidth="1"/>
    <col min="4" max="4" width="21.875" style="1" customWidth="1"/>
    <col min="5" max="5" width="2" style="1" customWidth="1"/>
    <col min="6" max="6" width="1.875" style="1" customWidth="1"/>
    <col min="7" max="7" width="2.125" style="1" customWidth="1"/>
    <col min="8" max="8" width="2" style="1" customWidth="1"/>
    <col min="9" max="11" width="2.125" style="1" customWidth="1"/>
    <col min="12" max="13" width="2" style="1" customWidth="1"/>
    <col min="14" max="14" width="2.125" style="1" customWidth="1"/>
    <col min="15" max="16" width="2" style="1" customWidth="1"/>
    <col min="17" max="17" width="12" style="1" customWidth="1"/>
    <col min="18" max="18" width="15" style="1" customWidth="1"/>
    <col min="19" max="19" width="18.375" style="1" customWidth="1"/>
    <col min="20" max="21" width="9.875" style="1" customWidth="1"/>
    <col min="22" max="22" width="10.625" style="1" customWidth="1"/>
    <col min="23" max="23" width="9.875" style="1" customWidth="1"/>
    <col min="24" max="24" width="14.125" style="1" customWidth="1"/>
    <col min="25" max="16384" width="10.25" style="1"/>
  </cols>
  <sheetData>
    <row r="1" spans="1:24" ht="15.75" customHeight="1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8"/>
    </row>
    <row r="2" spans="1:24" ht="15.75" customHeight="1">
      <c r="A2" s="339" t="s">
        <v>168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1"/>
    </row>
    <row r="3" spans="1:24" ht="15.75" customHeight="1">
      <c r="A3" s="339" t="s">
        <v>150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1"/>
    </row>
    <row r="4" spans="1:24" ht="12.75" customHeight="1">
      <c r="A4" s="223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24"/>
    </row>
    <row r="5" spans="1:24" ht="12.75" customHeight="1">
      <c r="A5" s="225" t="s">
        <v>175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26"/>
    </row>
    <row r="6" spans="1:24" ht="12.75" customHeight="1">
      <c r="A6" s="225" t="s">
        <v>176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26"/>
    </row>
    <row r="7" spans="1:24" ht="12.75" customHeight="1">
      <c r="A7" s="225" t="s">
        <v>177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26"/>
    </row>
    <row r="8" spans="1:24" ht="12.75" customHeight="1">
      <c r="A8" s="225" t="s">
        <v>178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26"/>
    </row>
    <row r="9" spans="1:24" ht="12.75" customHeight="1">
      <c r="A9" s="227"/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228"/>
    </row>
    <row r="10" spans="1:24" ht="12.75" customHeight="1">
      <c r="A10" s="342" t="s">
        <v>1</v>
      </c>
      <c r="B10" s="343" t="s">
        <v>167</v>
      </c>
      <c r="C10" s="343" t="s">
        <v>2</v>
      </c>
      <c r="D10" s="344" t="s">
        <v>3</v>
      </c>
      <c r="E10" s="343" t="s">
        <v>4</v>
      </c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 t="s">
        <v>5</v>
      </c>
      <c r="R10" s="343" t="s">
        <v>6</v>
      </c>
      <c r="S10" s="346" t="s">
        <v>7</v>
      </c>
      <c r="T10" s="346"/>
      <c r="U10" s="346"/>
      <c r="V10" s="346"/>
      <c r="W10" s="346"/>
      <c r="X10" s="347"/>
    </row>
    <row r="11" spans="1:24" ht="42" customHeight="1">
      <c r="A11" s="342"/>
      <c r="B11" s="343"/>
      <c r="C11" s="343"/>
      <c r="D11" s="345"/>
      <c r="E11" s="7" t="s">
        <v>8</v>
      </c>
      <c r="F11" s="7" t="s">
        <v>9</v>
      </c>
      <c r="G11" s="7" t="s">
        <v>10</v>
      </c>
      <c r="H11" s="7" t="s">
        <v>11</v>
      </c>
      <c r="I11" s="7" t="s">
        <v>10</v>
      </c>
      <c r="J11" s="7" t="s">
        <v>12</v>
      </c>
      <c r="K11" s="7" t="s">
        <v>12</v>
      </c>
      <c r="L11" s="7" t="s">
        <v>11</v>
      </c>
      <c r="M11" s="7" t="s">
        <v>13</v>
      </c>
      <c r="N11" s="7" t="s">
        <v>14</v>
      </c>
      <c r="O11" s="7" t="s">
        <v>15</v>
      </c>
      <c r="P11" s="7" t="s">
        <v>16</v>
      </c>
      <c r="Q11" s="343"/>
      <c r="R11" s="343"/>
      <c r="S11" s="8" t="s">
        <v>17</v>
      </c>
      <c r="T11" s="219" t="s">
        <v>18</v>
      </c>
      <c r="U11" s="8" t="s">
        <v>17</v>
      </c>
      <c r="V11" s="219" t="s">
        <v>18</v>
      </c>
      <c r="W11" s="9" t="s">
        <v>19</v>
      </c>
      <c r="X11" s="229" t="s">
        <v>20</v>
      </c>
    </row>
    <row r="12" spans="1:24" ht="44.25" customHeight="1">
      <c r="A12" s="318">
        <v>1.1000000000000001</v>
      </c>
      <c r="B12" s="328" t="s">
        <v>21</v>
      </c>
      <c r="C12" s="329"/>
      <c r="D12" s="33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2"/>
      <c r="S12" s="13"/>
      <c r="T12" s="13"/>
      <c r="U12" s="13"/>
      <c r="V12" s="13"/>
      <c r="W12" s="13"/>
      <c r="X12" s="230"/>
    </row>
    <row r="13" spans="1:24" ht="80.25" customHeight="1">
      <c r="A13" s="319" t="s">
        <v>22</v>
      </c>
      <c r="B13" s="320" t="s">
        <v>153</v>
      </c>
      <c r="C13" s="321" t="s">
        <v>23</v>
      </c>
      <c r="D13" s="322" t="s">
        <v>117</v>
      </c>
      <c r="E13" s="14" t="s">
        <v>24</v>
      </c>
      <c r="F13" s="14" t="s">
        <v>24</v>
      </c>
      <c r="G13" s="14" t="s">
        <v>24</v>
      </c>
      <c r="H13" s="14" t="s">
        <v>24</v>
      </c>
      <c r="I13" s="14"/>
      <c r="J13" s="14"/>
      <c r="K13" s="14"/>
      <c r="L13" s="14"/>
      <c r="M13" s="14"/>
      <c r="N13" s="14"/>
      <c r="O13" s="14"/>
      <c r="P13" s="14"/>
      <c r="Q13" s="15" t="s">
        <v>151</v>
      </c>
      <c r="R13" s="15" t="s">
        <v>25</v>
      </c>
      <c r="S13" s="15" t="s">
        <v>120</v>
      </c>
      <c r="T13" s="16">
        <v>2700</v>
      </c>
      <c r="U13" s="126" t="s">
        <v>152</v>
      </c>
      <c r="V13" s="16">
        <v>6000</v>
      </c>
      <c r="W13" s="16">
        <f>2700 +6000</f>
        <v>8700</v>
      </c>
      <c r="X13" s="231">
        <f>SUM(V13:W13)</f>
        <v>14700</v>
      </c>
    </row>
    <row r="14" spans="1:24" ht="93" customHeight="1">
      <c r="A14" s="319" t="s">
        <v>26</v>
      </c>
      <c r="B14" s="320" t="s">
        <v>172</v>
      </c>
      <c r="C14" s="321" t="s">
        <v>23</v>
      </c>
      <c r="D14" s="323" t="s">
        <v>118</v>
      </c>
      <c r="E14" s="14" t="s">
        <v>24</v>
      </c>
      <c r="F14" s="14" t="s">
        <v>24</v>
      </c>
      <c r="G14" s="14" t="s">
        <v>24</v>
      </c>
      <c r="H14" s="14"/>
      <c r="I14" s="14"/>
      <c r="J14" s="14"/>
      <c r="K14" s="14"/>
      <c r="L14" s="14"/>
      <c r="M14" s="14"/>
      <c r="N14" s="14"/>
      <c r="O14" s="14"/>
      <c r="P14" s="14"/>
      <c r="Q14" s="15" t="s">
        <v>140</v>
      </c>
      <c r="R14" s="15" t="s">
        <v>27</v>
      </c>
      <c r="S14" s="15" t="s">
        <v>157</v>
      </c>
      <c r="T14" s="16">
        <f>2700/2</f>
        <v>1350</v>
      </c>
      <c r="U14" s="126" t="s">
        <v>152</v>
      </c>
      <c r="V14" s="16">
        <v>2500</v>
      </c>
      <c r="W14" s="16">
        <f>T14+6000</f>
        <v>7350</v>
      </c>
      <c r="X14" s="231">
        <f t="shared" ref="X14:X15" si="0">SUM(V14:W14)</f>
        <v>9850</v>
      </c>
    </row>
    <row r="15" spans="1:24" ht="75" customHeight="1">
      <c r="A15" s="319" t="s">
        <v>28</v>
      </c>
      <c r="B15" s="320" t="s">
        <v>122</v>
      </c>
      <c r="C15" s="321" t="s">
        <v>23</v>
      </c>
      <c r="D15" s="323" t="s">
        <v>116</v>
      </c>
      <c r="E15" s="14"/>
      <c r="F15" s="14" t="s">
        <v>24</v>
      </c>
      <c r="G15" s="14" t="s">
        <v>24</v>
      </c>
      <c r="H15" s="14" t="s">
        <v>24</v>
      </c>
      <c r="I15" s="14" t="s">
        <v>24</v>
      </c>
      <c r="J15" s="14"/>
      <c r="K15" s="14"/>
      <c r="L15" s="14"/>
      <c r="M15" s="14"/>
      <c r="N15" s="14"/>
      <c r="O15" s="14"/>
      <c r="P15" s="14"/>
      <c r="Q15" s="15" t="s">
        <v>119</v>
      </c>
      <c r="R15" s="15" t="s">
        <v>29</v>
      </c>
      <c r="S15" s="15" t="s">
        <v>120</v>
      </c>
      <c r="T15" s="16">
        <v>2700</v>
      </c>
      <c r="U15" s="126" t="s">
        <v>152</v>
      </c>
      <c r="V15" s="16">
        <v>0</v>
      </c>
      <c r="W15" s="16">
        <v>2700</v>
      </c>
      <c r="X15" s="231">
        <f t="shared" si="0"/>
        <v>2700</v>
      </c>
    </row>
    <row r="16" spans="1:24" ht="18.75" customHeight="1">
      <c r="A16" s="23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1" t="s">
        <v>128</v>
      </c>
      <c r="R16" s="332"/>
      <c r="S16" s="332"/>
      <c r="T16" s="332"/>
      <c r="U16" s="332"/>
      <c r="V16" s="332"/>
      <c r="W16" s="333"/>
      <c r="X16" s="233">
        <f>X13+X14+X15</f>
        <v>27250</v>
      </c>
    </row>
    <row r="17" spans="1:24" ht="40.5" customHeight="1">
      <c r="A17" s="313">
        <v>1.2</v>
      </c>
      <c r="B17" s="348" t="s">
        <v>30</v>
      </c>
      <c r="C17" s="349"/>
      <c r="D17" s="350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121"/>
      <c r="T17" s="122"/>
      <c r="U17" s="122"/>
      <c r="V17" s="122"/>
      <c r="W17" s="122"/>
      <c r="X17" s="234"/>
    </row>
    <row r="18" spans="1:24" ht="104.25" customHeight="1">
      <c r="A18" s="315" t="s">
        <v>31</v>
      </c>
      <c r="B18" s="282" t="s">
        <v>154</v>
      </c>
      <c r="C18" s="126" t="s">
        <v>23</v>
      </c>
      <c r="D18" s="283" t="s">
        <v>121</v>
      </c>
      <c r="E18" s="126" t="s">
        <v>24</v>
      </c>
      <c r="F18" s="126" t="s">
        <v>24</v>
      </c>
      <c r="G18" s="126" t="s">
        <v>24</v>
      </c>
      <c r="H18" s="126" t="s">
        <v>24</v>
      </c>
      <c r="I18" s="126" t="s">
        <v>24</v>
      </c>
      <c r="J18" s="126" t="s">
        <v>24</v>
      </c>
      <c r="K18" s="126" t="s">
        <v>24</v>
      </c>
      <c r="L18" s="126" t="s">
        <v>24</v>
      </c>
      <c r="M18" s="126" t="s">
        <v>24</v>
      </c>
      <c r="N18" s="126" t="s">
        <v>24</v>
      </c>
      <c r="O18" s="126" t="s">
        <v>24</v>
      </c>
      <c r="P18" s="126" t="s">
        <v>24</v>
      </c>
      <c r="Q18" s="284" t="s">
        <v>155</v>
      </c>
      <c r="R18" s="283" t="s">
        <v>127</v>
      </c>
      <c r="S18" s="15" t="s">
        <v>120</v>
      </c>
      <c r="T18" s="127">
        <v>2700</v>
      </c>
      <c r="U18" s="126" t="s">
        <v>152</v>
      </c>
      <c r="V18" s="127">
        <v>4800</v>
      </c>
      <c r="W18" s="127">
        <f>T18*1.5</f>
        <v>4050</v>
      </c>
      <c r="X18" s="235">
        <f>T18+V18+W18</f>
        <v>11550</v>
      </c>
    </row>
    <row r="19" spans="1:24" ht="114.75" customHeight="1">
      <c r="A19" s="315" t="s">
        <v>32</v>
      </c>
      <c r="B19" s="316" t="s">
        <v>33</v>
      </c>
      <c r="C19" s="285" t="s">
        <v>23</v>
      </c>
      <c r="D19" s="285" t="s">
        <v>34</v>
      </c>
      <c r="E19" s="140" t="s">
        <v>24</v>
      </c>
      <c r="F19" s="140" t="s">
        <v>24</v>
      </c>
      <c r="G19" s="140" t="s">
        <v>24</v>
      </c>
      <c r="H19" s="140" t="s">
        <v>24</v>
      </c>
      <c r="I19" s="140" t="s">
        <v>24</v>
      </c>
      <c r="J19" s="140" t="s">
        <v>24</v>
      </c>
      <c r="K19" s="140" t="s">
        <v>24</v>
      </c>
      <c r="L19" s="140" t="s">
        <v>24</v>
      </c>
      <c r="M19" s="140" t="s">
        <v>24</v>
      </c>
      <c r="N19" s="140" t="s">
        <v>24</v>
      </c>
      <c r="O19" s="140" t="s">
        <v>24</v>
      </c>
      <c r="P19" s="140" t="s">
        <v>24</v>
      </c>
      <c r="Q19" s="284" t="s">
        <v>155</v>
      </c>
      <c r="R19" s="285" t="s">
        <v>27</v>
      </c>
      <c r="S19" s="121" t="s">
        <v>120</v>
      </c>
      <c r="T19" s="141">
        <f>2700/2</f>
        <v>1350</v>
      </c>
      <c r="U19" s="126" t="s">
        <v>152</v>
      </c>
      <c r="V19" s="141">
        <v>600</v>
      </c>
      <c r="W19" s="141">
        <f>T19</f>
        <v>1350</v>
      </c>
      <c r="X19" s="236">
        <f>T19+V19+W19</f>
        <v>3300</v>
      </c>
    </row>
    <row r="20" spans="1:24" ht="114.75" customHeight="1">
      <c r="A20" s="317"/>
      <c r="B20" s="316"/>
      <c r="C20" s="285"/>
      <c r="D20" s="285" t="s">
        <v>169</v>
      </c>
      <c r="E20" s="140" t="s">
        <v>24</v>
      </c>
      <c r="F20" s="140" t="s">
        <v>24</v>
      </c>
      <c r="G20" s="140" t="s">
        <v>24</v>
      </c>
      <c r="H20" s="140" t="s">
        <v>24</v>
      </c>
      <c r="I20" s="140" t="s">
        <v>24</v>
      </c>
      <c r="J20" s="140" t="s">
        <v>24</v>
      </c>
      <c r="K20" s="140" t="s">
        <v>24</v>
      </c>
      <c r="L20" s="140" t="s">
        <v>24</v>
      </c>
      <c r="M20" s="140" t="s">
        <v>24</v>
      </c>
      <c r="N20" s="140" t="s">
        <v>24</v>
      </c>
      <c r="O20" s="140" t="s">
        <v>24</v>
      </c>
      <c r="P20" s="281" t="s">
        <v>24</v>
      </c>
      <c r="Q20" s="284"/>
      <c r="R20" s="285"/>
      <c r="S20" s="103"/>
      <c r="T20" s="141"/>
      <c r="U20" s="126"/>
      <c r="V20" s="141"/>
      <c r="W20" s="141"/>
      <c r="X20" s="236"/>
    </row>
    <row r="21" spans="1:24" s="124" customFormat="1" ht="18" customHeight="1">
      <c r="A21" s="237"/>
      <c r="B21" s="142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43"/>
      <c r="Q21" s="334" t="s">
        <v>128</v>
      </c>
      <c r="R21" s="334"/>
      <c r="S21" s="334"/>
      <c r="T21" s="334"/>
      <c r="U21" s="334"/>
      <c r="V21" s="334"/>
      <c r="W21" s="334"/>
      <c r="X21" s="238">
        <f>SUM(X17:X19)</f>
        <v>14850</v>
      </c>
    </row>
    <row r="22" spans="1:24" s="124" customFormat="1" ht="21.75" customHeight="1" thickBot="1">
      <c r="A22" s="239"/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335" t="s">
        <v>20</v>
      </c>
      <c r="R22" s="335"/>
      <c r="S22" s="335"/>
      <c r="T22" s="335"/>
      <c r="U22" s="335"/>
      <c r="V22" s="335"/>
      <c r="W22" s="335"/>
      <c r="X22" s="242">
        <f>X16+X21</f>
        <v>42100</v>
      </c>
    </row>
  </sheetData>
  <mergeCells count="16">
    <mergeCell ref="B12:D12"/>
    <mergeCell ref="Q16:W16"/>
    <mergeCell ref="Q21:W21"/>
    <mergeCell ref="Q22:W22"/>
    <mergeCell ref="A1:X1"/>
    <mergeCell ref="A2:X2"/>
    <mergeCell ref="A3:X3"/>
    <mergeCell ref="A10:A11"/>
    <mergeCell ref="B10:B11"/>
    <mergeCell ref="C10:C11"/>
    <mergeCell ref="D10:D11"/>
    <mergeCell ref="S10:X10"/>
    <mergeCell ref="E10:P10"/>
    <mergeCell ref="Q10:Q11"/>
    <mergeCell ref="R10:R11"/>
    <mergeCell ref="B17:D17"/>
  </mergeCells>
  <pageMargins left="0.70866141732283472" right="0.31496062992125984" top="0.74803149606299213" bottom="0.74803149606299213" header="0.31496062992125984" footer="0.31496062992125984"/>
  <pageSetup scale="56" orientation="landscape" useFirstPageNumber="1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view="pageBreakPreview" topLeftCell="A5" zoomScale="60" zoomScaleNormal="20" workbookViewId="0">
      <selection activeCell="V16" sqref="V16"/>
    </sheetView>
  </sheetViews>
  <sheetFormatPr baseColWidth="10" defaultColWidth="10.25" defaultRowHeight="20.100000000000001" customHeight="1"/>
  <cols>
    <col min="1" max="1" width="5.75" style="1" customWidth="1"/>
    <col min="2" max="2" width="16.5" style="1" customWidth="1"/>
    <col min="3" max="3" width="11.75" style="1" customWidth="1"/>
    <col min="4" max="4" width="12.75" style="1" customWidth="1"/>
    <col min="5" max="16" width="2.125" style="1" customWidth="1"/>
    <col min="17" max="17" width="13.75" style="1" customWidth="1"/>
    <col min="18" max="18" width="13.25" style="1" customWidth="1"/>
    <col min="19" max="19" width="11.375" style="1" customWidth="1"/>
    <col min="20" max="23" width="9.875" style="1" customWidth="1"/>
    <col min="24" max="24" width="12.25" style="1" customWidth="1"/>
    <col min="25" max="16384" width="10.25" style="1"/>
  </cols>
  <sheetData>
    <row r="1" spans="1:24" ht="18" customHeight="1">
      <c r="A1" s="353" t="s">
        <v>36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5"/>
    </row>
    <row r="2" spans="1:24" ht="15.75" customHeight="1">
      <c r="A2" s="356" t="s">
        <v>168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</row>
    <row r="3" spans="1:24" ht="15.75" customHeight="1">
      <c r="A3" s="359" t="s">
        <v>150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1"/>
    </row>
    <row r="4" spans="1:24" ht="15.75" customHeight="1">
      <c r="A4" s="243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44"/>
    </row>
    <row r="5" spans="1:24" ht="12.75" customHeight="1">
      <c r="A5" s="356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220"/>
      <c r="S5" s="220"/>
      <c r="T5" s="220"/>
      <c r="U5" s="220"/>
      <c r="V5" s="220"/>
      <c r="W5" s="220"/>
      <c r="X5" s="244"/>
    </row>
    <row r="6" spans="1:24" ht="12.75" customHeight="1">
      <c r="A6" s="245" t="s">
        <v>37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"/>
      <c r="T6" s="3"/>
      <c r="U6" s="3"/>
      <c r="V6" s="3"/>
      <c r="W6" s="3"/>
      <c r="X6" s="246"/>
    </row>
    <row r="7" spans="1:24" ht="12.75" customHeight="1">
      <c r="A7" s="367" t="s">
        <v>38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24"/>
      <c r="S7" s="3"/>
      <c r="T7" s="3"/>
      <c r="U7" s="3"/>
      <c r="V7" s="3"/>
      <c r="W7" s="3"/>
      <c r="X7" s="246"/>
    </row>
    <row r="8" spans="1:24" ht="12.75" customHeight="1">
      <c r="A8" s="245" t="s">
        <v>39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"/>
      <c r="T8" s="3"/>
      <c r="U8" s="3"/>
      <c r="V8" s="3"/>
      <c r="W8" s="3"/>
      <c r="X8" s="246"/>
    </row>
    <row r="9" spans="1:24" ht="28.5" customHeight="1">
      <c r="A9" s="373" t="s">
        <v>40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5"/>
    </row>
    <row r="10" spans="1:24" ht="13.5" customHeight="1" thickBot="1">
      <c r="A10" s="247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5"/>
      <c r="R10" s="27"/>
      <c r="S10" s="25"/>
      <c r="T10" s="25"/>
      <c r="U10" s="25"/>
      <c r="V10" s="25"/>
      <c r="W10" s="25"/>
      <c r="X10" s="248"/>
    </row>
    <row r="11" spans="1:24" ht="12.75" customHeight="1">
      <c r="A11" s="376" t="s">
        <v>1</v>
      </c>
      <c r="B11" s="381" t="s">
        <v>167</v>
      </c>
      <c r="C11" s="383" t="s">
        <v>2</v>
      </c>
      <c r="D11" s="360" t="s">
        <v>3</v>
      </c>
      <c r="E11" s="362" t="s">
        <v>4</v>
      </c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3" t="s">
        <v>5</v>
      </c>
      <c r="R11" s="363" t="s">
        <v>6</v>
      </c>
      <c r="S11" s="365" t="s">
        <v>7</v>
      </c>
      <c r="T11" s="365"/>
      <c r="U11" s="365"/>
      <c r="V11" s="365"/>
      <c r="W11" s="365"/>
      <c r="X11" s="366"/>
    </row>
    <row r="12" spans="1:24" ht="13.5" customHeight="1">
      <c r="A12" s="380"/>
      <c r="B12" s="382"/>
      <c r="C12" s="382"/>
      <c r="D12" s="361"/>
      <c r="E12" s="130" t="s">
        <v>8</v>
      </c>
      <c r="F12" s="130" t="s">
        <v>9</v>
      </c>
      <c r="G12" s="130" t="s">
        <v>10</v>
      </c>
      <c r="H12" s="130" t="s">
        <v>11</v>
      </c>
      <c r="I12" s="130" t="s">
        <v>10</v>
      </c>
      <c r="J12" s="130" t="s">
        <v>12</v>
      </c>
      <c r="K12" s="130" t="s">
        <v>12</v>
      </c>
      <c r="L12" s="130" t="s">
        <v>11</v>
      </c>
      <c r="M12" s="130" t="s">
        <v>13</v>
      </c>
      <c r="N12" s="130" t="s">
        <v>14</v>
      </c>
      <c r="O12" s="130" t="s">
        <v>15</v>
      </c>
      <c r="P12" s="130" t="s">
        <v>16</v>
      </c>
      <c r="Q12" s="364"/>
      <c r="R12" s="364"/>
      <c r="S12" s="221" t="s">
        <v>41</v>
      </c>
      <c r="T12" s="221" t="s">
        <v>18</v>
      </c>
      <c r="U12" s="221" t="s">
        <v>41</v>
      </c>
      <c r="V12" s="221" t="s">
        <v>18</v>
      </c>
      <c r="W12" s="131" t="s">
        <v>42</v>
      </c>
      <c r="X12" s="249" t="s">
        <v>20</v>
      </c>
    </row>
    <row r="13" spans="1:24" ht="28.5" customHeight="1">
      <c r="A13" s="483">
        <v>1.1000000000000001</v>
      </c>
      <c r="B13" s="372" t="s">
        <v>43</v>
      </c>
      <c r="C13" s="372"/>
      <c r="D13" s="37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T13" s="133"/>
      <c r="U13" s="133"/>
      <c r="V13" s="133"/>
      <c r="W13" s="133"/>
      <c r="X13" s="250"/>
    </row>
    <row r="14" spans="1:24" ht="126" hidden="1" customHeight="1">
      <c r="A14" s="295"/>
      <c r="B14" s="106"/>
      <c r="C14" s="104"/>
      <c r="D14" s="10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3"/>
      <c r="T14" s="107"/>
      <c r="U14" s="107"/>
      <c r="V14" s="107"/>
      <c r="W14" s="107"/>
      <c r="X14" s="251"/>
    </row>
    <row r="15" spans="1:24" ht="85.5" customHeight="1">
      <c r="A15" s="484" t="s">
        <v>26</v>
      </c>
      <c r="B15" s="286" t="s">
        <v>44</v>
      </c>
      <c r="C15" s="287" t="s">
        <v>23</v>
      </c>
      <c r="D15" s="288" t="s">
        <v>45</v>
      </c>
      <c r="E15" s="144" t="s">
        <v>24</v>
      </c>
      <c r="F15" s="144" t="s">
        <v>24</v>
      </c>
      <c r="G15" s="144" t="s">
        <v>24</v>
      </c>
      <c r="H15" s="144" t="s">
        <v>24</v>
      </c>
      <c r="I15" s="144" t="s">
        <v>24</v>
      </c>
      <c r="J15" s="144" t="s">
        <v>24</v>
      </c>
      <c r="K15" s="144" t="s">
        <v>24</v>
      </c>
      <c r="L15" s="144" t="s">
        <v>24</v>
      </c>
      <c r="M15" s="144" t="s">
        <v>24</v>
      </c>
      <c r="N15" s="144" t="s">
        <v>24</v>
      </c>
      <c r="O15" s="144" t="s">
        <v>24</v>
      </c>
      <c r="P15" s="144" t="s">
        <v>24</v>
      </c>
      <c r="Q15" s="15" t="s">
        <v>151</v>
      </c>
      <c r="R15" s="151" t="s">
        <v>156</v>
      </c>
      <c r="S15" s="149" t="s">
        <v>120</v>
      </c>
      <c r="T15" s="16">
        <v>2700</v>
      </c>
      <c r="U15" s="126" t="s">
        <v>152</v>
      </c>
      <c r="V15" s="127">
        <v>1200</v>
      </c>
      <c r="W15" s="136">
        <f>T15*3 +6000</f>
        <v>14100</v>
      </c>
      <c r="X15" s="252">
        <f>V15+W15</f>
        <v>15300</v>
      </c>
    </row>
    <row r="16" spans="1:24" ht="105.75" customHeight="1">
      <c r="A16" s="484" t="s">
        <v>28</v>
      </c>
      <c r="B16" s="289" t="s">
        <v>130</v>
      </c>
      <c r="C16" s="290" t="s">
        <v>23</v>
      </c>
      <c r="D16" s="148" t="s">
        <v>173</v>
      </c>
      <c r="E16" s="149" t="s">
        <v>24</v>
      </c>
      <c r="F16" s="149" t="s">
        <v>24</v>
      </c>
      <c r="G16" s="149" t="s">
        <v>24</v>
      </c>
      <c r="H16" s="149" t="s">
        <v>24</v>
      </c>
      <c r="I16" s="149" t="s">
        <v>24</v>
      </c>
      <c r="J16" s="135"/>
      <c r="K16" s="135"/>
      <c r="L16" s="135"/>
      <c r="M16" s="135"/>
      <c r="N16" s="135"/>
      <c r="O16" s="135"/>
      <c r="P16" s="135"/>
      <c r="Q16" s="15" t="s">
        <v>151</v>
      </c>
      <c r="R16" s="151" t="s">
        <v>156</v>
      </c>
      <c r="S16" s="149" t="s">
        <v>120</v>
      </c>
      <c r="T16" s="136">
        <v>1350</v>
      </c>
      <c r="U16" s="126" t="s">
        <v>152</v>
      </c>
      <c r="V16" s="127">
        <v>3000</v>
      </c>
      <c r="W16" s="152">
        <f>T16*1 +6000</f>
        <v>7350</v>
      </c>
      <c r="X16" s="252">
        <f t="shared" ref="X16:X17" si="0">V16+W16</f>
        <v>10350</v>
      </c>
    </row>
    <row r="17" spans="1:24" ht="83.25" customHeight="1">
      <c r="A17" s="484" t="s">
        <v>129</v>
      </c>
      <c r="B17" s="289" t="s">
        <v>131</v>
      </c>
      <c r="C17" s="287" t="s">
        <v>23</v>
      </c>
      <c r="D17" s="291" t="s">
        <v>162</v>
      </c>
      <c r="E17" s="135"/>
      <c r="F17" s="135"/>
      <c r="G17" s="135"/>
      <c r="H17" s="135"/>
      <c r="I17" s="135"/>
      <c r="J17" s="149" t="s">
        <v>24</v>
      </c>
      <c r="K17" s="135"/>
      <c r="L17" s="135"/>
      <c r="M17" s="135"/>
      <c r="N17" s="135"/>
      <c r="O17" s="135"/>
      <c r="P17" s="135"/>
      <c r="Q17" s="15" t="s">
        <v>151</v>
      </c>
      <c r="R17" s="151" t="s">
        <v>156</v>
      </c>
      <c r="S17" s="149" t="s">
        <v>120</v>
      </c>
      <c r="T17" s="136">
        <v>675</v>
      </c>
      <c r="U17" s="126" t="s">
        <v>152</v>
      </c>
      <c r="V17" s="127">
        <v>4000</v>
      </c>
      <c r="W17" s="135">
        <f>T17*1</f>
        <v>675</v>
      </c>
      <c r="X17" s="252">
        <f t="shared" si="0"/>
        <v>4675</v>
      </c>
    </row>
    <row r="18" spans="1:24" ht="21" customHeight="1" thickBot="1">
      <c r="A18" s="253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6"/>
      <c r="T18" s="147" t="s">
        <v>20</v>
      </c>
      <c r="U18" s="147"/>
      <c r="V18" s="147"/>
      <c r="W18" s="147"/>
      <c r="X18" s="254">
        <f>SUM(X15:X17)</f>
        <v>30325</v>
      </c>
    </row>
    <row r="19" spans="1:24" ht="36" customHeight="1">
      <c r="A19" s="25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35"/>
      <c r="U19" s="35"/>
      <c r="V19" s="35"/>
      <c r="W19" s="35"/>
      <c r="X19" s="256"/>
    </row>
    <row r="20" spans="1:24" ht="12.75" customHeight="1">
      <c r="A20" s="245" t="s">
        <v>37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6"/>
      <c r="T20" s="3"/>
      <c r="U20" s="3"/>
      <c r="V20" s="3"/>
      <c r="W20" s="3"/>
      <c r="X20" s="246"/>
    </row>
    <row r="21" spans="1:24" ht="12.75" customHeight="1">
      <c r="A21" s="245" t="s">
        <v>38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6"/>
      <c r="T21" s="3"/>
      <c r="U21" s="3"/>
      <c r="V21" s="3"/>
      <c r="W21" s="3"/>
      <c r="X21" s="246"/>
    </row>
    <row r="22" spans="1:24" ht="12.75" customHeight="1">
      <c r="A22" s="245" t="s">
        <v>46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"/>
      <c r="T22" s="3"/>
      <c r="U22" s="3"/>
      <c r="V22" s="3"/>
      <c r="W22" s="3"/>
      <c r="X22" s="246"/>
    </row>
    <row r="23" spans="1:24" ht="27" customHeight="1">
      <c r="A23" s="373" t="s">
        <v>47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5"/>
    </row>
    <row r="24" spans="1:24" ht="13.5" customHeight="1" thickBot="1">
      <c r="A24" s="247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5"/>
      <c r="R24" s="27"/>
      <c r="S24" s="25"/>
      <c r="T24" s="25"/>
      <c r="U24" s="25"/>
      <c r="V24" s="25"/>
      <c r="W24" s="25"/>
      <c r="X24" s="248"/>
    </row>
    <row r="25" spans="1:24" ht="12.75" customHeight="1">
      <c r="A25" s="376" t="s">
        <v>1</v>
      </c>
      <c r="B25" s="381" t="s">
        <v>167</v>
      </c>
      <c r="C25" s="383" t="s">
        <v>2</v>
      </c>
      <c r="D25" s="384" t="s">
        <v>3</v>
      </c>
      <c r="E25" s="362" t="s">
        <v>4</v>
      </c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3" t="s">
        <v>5</v>
      </c>
      <c r="R25" s="378" t="s">
        <v>6</v>
      </c>
      <c r="S25" s="365" t="s">
        <v>7</v>
      </c>
      <c r="T25" s="365"/>
      <c r="U25" s="365"/>
      <c r="V25" s="365"/>
      <c r="W25" s="365"/>
      <c r="X25" s="366"/>
    </row>
    <row r="26" spans="1:24" ht="12.75" customHeight="1">
      <c r="A26" s="377"/>
      <c r="B26" s="343"/>
      <c r="C26" s="343"/>
      <c r="D26" s="385"/>
      <c r="E26" s="28" t="s">
        <v>8</v>
      </c>
      <c r="F26" s="28" t="s">
        <v>9</v>
      </c>
      <c r="G26" s="28" t="s">
        <v>10</v>
      </c>
      <c r="H26" s="28" t="s">
        <v>11</v>
      </c>
      <c r="I26" s="28" t="s">
        <v>10</v>
      </c>
      <c r="J26" s="28" t="s">
        <v>12</v>
      </c>
      <c r="K26" s="28" t="s">
        <v>12</v>
      </c>
      <c r="L26" s="28" t="s">
        <v>11</v>
      </c>
      <c r="M26" s="28" t="s">
        <v>13</v>
      </c>
      <c r="N26" s="28" t="s">
        <v>14</v>
      </c>
      <c r="O26" s="28" t="s">
        <v>15</v>
      </c>
      <c r="P26" s="28" t="s">
        <v>16</v>
      </c>
      <c r="Q26" s="386"/>
      <c r="R26" s="379"/>
      <c r="S26" s="21" t="s">
        <v>41</v>
      </c>
      <c r="T26" s="21" t="s">
        <v>18</v>
      </c>
      <c r="U26" s="21" t="s">
        <v>41</v>
      </c>
      <c r="V26" s="21" t="s">
        <v>18</v>
      </c>
      <c r="W26" s="29" t="s">
        <v>42</v>
      </c>
      <c r="X26" s="257" t="s">
        <v>20</v>
      </c>
    </row>
    <row r="27" spans="1:24" ht="38.25" customHeight="1">
      <c r="A27" s="294">
        <v>1.2</v>
      </c>
      <c r="B27" s="370" t="s">
        <v>132</v>
      </c>
      <c r="C27" s="371"/>
      <c r="D27" s="371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129"/>
      <c r="U27" s="129"/>
      <c r="V27" s="129"/>
      <c r="W27" s="129"/>
      <c r="X27" s="258"/>
    </row>
    <row r="28" spans="1:24" s="124" customFormat="1" ht="1.5" customHeight="1">
      <c r="A28" s="295"/>
      <c r="B28" s="134"/>
      <c r="C28" s="104"/>
      <c r="D28" s="102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107"/>
      <c r="U28" s="105"/>
      <c r="V28" s="107"/>
      <c r="W28" s="107"/>
      <c r="X28" s="251"/>
    </row>
    <row r="29" spans="1:24" ht="111" customHeight="1">
      <c r="A29" s="296" t="s">
        <v>31</v>
      </c>
      <c r="B29" s="292" t="s">
        <v>123</v>
      </c>
      <c r="C29" s="287" t="s">
        <v>23</v>
      </c>
      <c r="D29" s="293" t="s">
        <v>124</v>
      </c>
      <c r="E29" s="135" t="s">
        <v>24</v>
      </c>
      <c r="F29" s="135" t="s">
        <v>24</v>
      </c>
      <c r="G29" s="135" t="s">
        <v>24</v>
      </c>
      <c r="H29" s="135" t="s">
        <v>24</v>
      </c>
      <c r="I29" s="135" t="s">
        <v>24</v>
      </c>
      <c r="J29" s="135" t="s">
        <v>24</v>
      </c>
      <c r="K29" s="135" t="s">
        <v>24</v>
      </c>
      <c r="L29" s="135" t="s">
        <v>24</v>
      </c>
      <c r="M29" s="135" t="s">
        <v>24</v>
      </c>
      <c r="N29" s="135" t="s">
        <v>24</v>
      </c>
      <c r="O29" s="135" t="s">
        <v>24</v>
      </c>
      <c r="P29" s="135" t="s">
        <v>24</v>
      </c>
      <c r="Q29" s="15" t="s">
        <v>151</v>
      </c>
      <c r="R29" s="151" t="s">
        <v>156</v>
      </c>
      <c r="S29" s="15" t="s">
        <v>120</v>
      </c>
      <c r="T29" s="136">
        <v>2700</v>
      </c>
      <c r="U29" s="126" t="s">
        <v>152</v>
      </c>
      <c r="V29" s="136">
        <v>3000</v>
      </c>
      <c r="W29" s="136">
        <f>T29+6000</f>
        <v>8700</v>
      </c>
      <c r="X29" s="252">
        <f>SUM(V29:W29)</f>
        <v>11700</v>
      </c>
    </row>
    <row r="30" spans="1:24" ht="111" customHeight="1">
      <c r="A30" s="296" t="s">
        <v>32</v>
      </c>
      <c r="B30" s="292" t="s">
        <v>164</v>
      </c>
      <c r="C30" s="287" t="s">
        <v>23</v>
      </c>
      <c r="D30" s="293" t="s">
        <v>165</v>
      </c>
      <c r="E30" s="135" t="s">
        <v>24</v>
      </c>
      <c r="F30" s="135" t="s">
        <v>24</v>
      </c>
      <c r="G30" s="135" t="s">
        <v>24</v>
      </c>
      <c r="H30" s="135" t="s">
        <v>24</v>
      </c>
      <c r="I30" s="135" t="s">
        <v>24</v>
      </c>
      <c r="J30" s="135" t="s">
        <v>24</v>
      </c>
      <c r="K30" s="135" t="s">
        <v>24</v>
      </c>
      <c r="L30" s="135" t="s">
        <v>24</v>
      </c>
      <c r="M30" s="135" t="s">
        <v>24</v>
      </c>
      <c r="N30" s="135" t="s">
        <v>24</v>
      </c>
      <c r="O30" s="135" t="s">
        <v>24</v>
      </c>
      <c r="P30" s="135" t="s">
        <v>24</v>
      </c>
      <c r="Q30" s="15" t="s">
        <v>158</v>
      </c>
      <c r="R30" s="151" t="s">
        <v>166</v>
      </c>
      <c r="S30" s="15" t="s">
        <v>120</v>
      </c>
      <c r="T30" s="136">
        <v>0</v>
      </c>
      <c r="U30" s="126" t="s">
        <v>152</v>
      </c>
      <c r="V30" s="136">
        <v>6200</v>
      </c>
      <c r="W30" s="136">
        <v>0</v>
      </c>
      <c r="X30" s="252">
        <f>SUM(V30:W30)</f>
        <v>6200</v>
      </c>
    </row>
    <row r="31" spans="1:24" ht="111" customHeight="1">
      <c r="A31" s="296" t="s">
        <v>35</v>
      </c>
      <c r="B31" s="292" t="s">
        <v>136</v>
      </c>
      <c r="C31" s="287" t="s">
        <v>23</v>
      </c>
      <c r="D31" s="293" t="s">
        <v>133</v>
      </c>
      <c r="E31" s="135"/>
      <c r="F31" s="135"/>
      <c r="G31" s="135"/>
      <c r="H31" s="135"/>
      <c r="I31" s="135"/>
      <c r="J31" s="135" t="s">
        <v>24</v>
      </c>
      <c r="K31" s="135" t="s">
        <v>24</v>
      </c>
      <c r="L31" s="135"/>
      <c r="M31" s="135"/>
      <c r="N31" s="135"/>
      <c r="O31" s="135"/>
      <c r="P31" s="135"/>
      <c r="Q31" s="15" t="s">
        <v>151</v>
      </c>
      <c r="R31" s="151" t="s">
        <v>156</v>
      </c>
      <c r="S31" s="15" t="s">
        <v>125</v>
      </c>
      <c r="T31" s="136">
        <v>675</v>
      </c>
      <c r="U31" s="126" t="s">
        <v>152</v>
      </c>
      <c r="V31" s="136">
        <f>2500+1000</f>
        <v>3500</v>
      </c>
      <c r="W31" s="136">
        <v>2700</v>
      </c>
      <c r="X31" s="252">
        <f>SUM(V31:W31)</f>
        <v>6200</v>
      </c>
    </row>
    <row r="32" spans="1:24" ht="13.5" customHeight="1">
      <c r="A32" s="259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3"/>
      <c r="R32" s="155"/>
      <c r="S32" s="153"/>
      <c r="T32" s="153"/>
      <c r="U32" s="153"/>
      <c r="V32" s="153"/>
      <c r="W32" s="156"/>
      <c r="X32" s="260">
        <f>X29+X31</f>
        <v>17900</v>
      </c>
    </row>
    <row r="33" spans="1:24" ht="20.100000000000001" customHeight="1" thickBot="1">
      <c r="A33" s="351" t="s">
        <v>134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261">
        <f>X18+X32</f>
        <v>48225</v>
      </c>
    </row>
  </sheetData>
  <mergeCells count="27">
    <mergeCell ref="R25:R26"/>
    <mergeCell ref="S25:X25"/>
    <mergeCell ref="A9:X9"/>
    <mergeCell ref="A11:A12"/>
    <mergeCell ref="B11:B12"/>
    <mergeCell ref="C11:C12"/>
    <mergeCell ref="B25:B26"/>
    <mergeCell ref="C25:C26"/>
    <mergeCell ref="D25:D26"/>
    <mergeCell ref="E25:P25"/>
    <mergeCell ref="Q25:Q26"/>
    <mergeCell ref="A33:W33"/>
    <mergeCell ref="A1:X1"/>
    <mergeCell ref="A2:X2"/>
    <mergeCell ref="A3:X3"/>
    <mergeCell ref="A5:B5"/>
    <mergeCell ref="C5:Q5"/>
    <mergeCell ref="D11:D12"/>
    <mergeCell ref="E11:P11"/>
    <mergeCell ref="Q11:Q12"/>
    <mergeCell ref="R11:R12"/>
    <mergeCell ref="S11:X11"/>
    <mergeCell ref="A7:Q7"/>
    <mergeCell ref="B27:D27"/>
    <mergeCell ref="B13:D13"/>
    <mergeCell ref="A23:X23"/>
    <mergeCell ref="A25:A26"/>
  </mergeCells>
  <pageMargins left="0.78740157480314965" right="0" top="0.74803149606299213" bottom="0.35433070866141736" header="0.31496062992125984" footer="0.31496062992125984"/>
  <pageSetup paperSize="9" scale="70" orientation="landscape" useFirstPageNumber="1" verticalDpi="0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zoomScale="70" zoomScaleNormal="70" workbookViewId="0">
      <selection activeCell="W35" sqref="W35"/>
    </sheetView>
  </sheetViews>
  <sheetFormatPr baseColWidth="10" defaultColWidth="10.25" defaultRowHeight="20.100000000000001" customHeight="1"/>
  <cols>
    <col min="1" max="1" width="5.75" style="1" customWidth="1"/>
    <col min="2" max="2" width="20" style="1" customWidth="1"/>
    <col min="3" max="3" width="9.875" style="1" customWidth="1"/>
    <col min="4" max="4" width="15" style="1" customWidth="1"/>
    <col min="5" max="16" width="2.125" style="1" customWidth="1"/>
    <col min="17" max="17" width="12.25" style="1" customWidth="1"/>
    <col min="18" max="18" width="13.25" style="1" customWidth="1"/>
    <col min="19" max="19" width="8.625" style="1" customWidth="1"/>
    <col min="20" max="23" width="9.875" style="1" customWidth="1"/>
    <col min="24" max="24" width="10.75" style="1" customWidth="1"/>
    <col min="25" max="16384" width="10.25" style="1"/>
  </cols>
  <sheetData>
    <row r="1" spans="1:24" ht="18" customHeight="1">
      <c r="A1" s="437" t="s">
        <v>36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9"/>
    </row>
    <row r="2" spans="1:24" ht="15.75" customHeight="1">
      <c r="A2" s="440" t="s">
        <v>170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441"/>
    </row>
    <row r="3" spans="1:24" ht="15.75" customHeight="1">
      <c r="A3" s="442" t="s">
        <v>150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443"/>
    </row>
    <row r="4" spans="1:24" ht="12.75" customHeight="1">
      <c r="A4" s="440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24"/>
      <c r="S4" s="324"/>
      <c r="T4" s="324"/>
      <c r="U4" s="324"/>
      <c r="V4" s="324"/>
      <c r="W4" s="324"/>
      <c r="X4" s="444"/>
    </row>
    <row r="5" spans="1:24" ht="12.75" hidden="1" customHeight="1">
      <c r="A5" s="445"/>
      <c r="B5" s="389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24"/>
      <c r="S5" s="3"/>
      <c r="T5" s="4"/>
      <c r="U5" s="4"/>
      <c r="V5" s="4"/>
      <c r="W5" s="4"/>
      <c r="X5" s="446"/>
    </row>
    <row r="6" spans="1:24" ht="12.75" hidden="1" customHeight="1">
      <c r="A6" s="447"/>
      <c r="B6" s="398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100"/>
      <c r="S6" s="6"/>
      <c r="T6" s="101"/>
      <c r="U6" s="101"/>
      <c r="V6" s="101"/>
      <c r="W6" s="101"/>
      <c r="X6" s="448"/>
    </row>
    <row r="7" spans="1:24" ht="3" hidden="1" customHeight="1">
      <c r="A7" s="449"/>
      <c r="B7" s="392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108"/>
      <c r="S7" s="109"/>
      <c r="T7" s="110"/>
      <c r="U7" s="110"/>
      <c r="V7" s="110"/>
      <c r="W7" s="110"/>
      <c r="X7" s="450"/>
    </row>
    <row r="8" spans="1:24" ht="3" hidden="1" customHeight="1">
      <c r="A8" s="449"/>
      <c r="B8" s="392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110"/>
      <c r="U8" s="110"/>
      <c r="V8" s="110"/>
      <c r="W8" s="110"/>
      <c r="X8" s="450"/>
    </row>
    <row r="9" spans="1:24" ht="3" hidden="1" customHeight="1">
      <c r="A9" s="451"/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0"/>
      <c r="R9" s="112"/>
      <c r="S9" s="110"/>
      <c r="T9" s="110"/>
      <c r="U9" s="110"/>
      <c r="V9" s="110"/>
      <c r="W9" s="110"/>
      <c r="X9" s="450"/>
    </row>
    <row r="10" spans="1:24" ht="3" hidden="1" customHeight="1">
      <c r="A10" s="452"/>
      <c r="B10" s="388"/>
      <c r="C10" s="388"/>
      <c r="D10" s="393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88"/>
      <c r="R10" s="388"/>
      <c r="S10" s="391"/>
      <c r="T10" s="391"/>
      <c r="U10" s="391"/>
      <c r="V10" s="391"/>
      <c r="W10" s="391"/>
      <c r="X10" s="453"/>
    </row>
    <row r="11" spans="1:24" ht="3" hidden="1" customHeight="1">
      <c r="A11" s="452"/>
      <c r="B11" s="388"/>
      <c r="C11" s="388"/>
      <c r="D11" s="39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388"/>
      <c r="R11" s="388"/>
      <c r="S11" s="326"/>
      <c r="T11" s="326"/>
      <c r="U11" s="326"/>
      <c r="V11" s="326"/>
      <c r="W11" s="326"/>
      <c r="X11" s="454"/>
    </row>
    <row r="12" spans="1:24" ht="3" hidden="1" customHeight="1">
      <c r="A12" s="455"/>
      <c r="B12" s="395"/>
      <c r="C12" s="395"/>
      <c r="D12" s="395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114"/>
      <c r="R12" s="114"/>
      <c r="S12" s="115"/>
      <c r="T12" s="115"/>
      <c r="U12" s="115"/>
      <c r="V12" s="115"/>
      <c r="W12" s="115"/>
      <c r="X12" s="456"/>
    </row>
    <row r="13" spans="1:24" ht="3" hidden="1" customHeight="1">
      <c r="A13" s="455"/>
      <c r="B13" s="116"/>
      <c r="C13" s="117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8"/>
      <c r="R13" s="116"/>
      <c r="S13" s="117"/>
      <c r="T13" s="119"/>
      <c r="U13" s="119"/>
      <c r="V13" s="119"/>
      <c r="W13" s="119"/>
      <c r="X13" s="457"/>
    </row>
    <row r="14" spans="1:24" ht="3" hidden="1" customHeight="1">
      <c r="A14" s="458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20"/>
      <c r="U14" s="120"/>
      <c r="V14" s="120"/>
      <c r="W14" s="120"/>
      <c r="X14" s="459"/>
    </row>
    <row r="15" spans="1:24" ht="36" hidden="1" customHeight="1">
      <c r="A15" s="46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  <c r="U15" s="99"/>
      <c r="V15" s="99"/>
      <c r="W15" s="99"/>
      <c r="X15" s="461"/>
    </row>
    <row r="16" spans="1:24" ht="36" hidden="1" customHeight="1">
      <c r="A16" s="46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9"/>
      <c r="U16" s="39"/>
      <c r="V16" s="39"/>
      <c r="W16" s="39"/>
      <c r="X16" s="463"/>
    </row>
    <row r="17" spans="1:24" ht="36" hidden="1" customHeight="1">
      <c r="A17" s="46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9"/>
      <c r="U17" s="39"/>
      <c r="V17" s="39"/>
      <c r="W17" s="39"/>
      <c r="X17" s="463"/>
    </row>
    <row r="18" spans="1:24" ht="36" hidden="1" customHeight="1">
      <c r="A18" s="46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39"/>
      <c r="U18" s="39"/>
      <c r="V18" s="39"/>
      <c r="W18" s="39"/>
      <c r="X18" s="463"/>
    </row>
    <row r="19" spans="1:24" ht="36" hidden="1" customHeight="1">
      <c r="A19" s="46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9"/>
      <c r="U19" s="39"/>
      <c r="V19" s="39"/>
      <c r="W19" s="39"/>
      <c r="X19" s="463"/>
    </row>
    <row r="20" spans="1:24" ht="36" customHeight="1">
      <c r="A20" s="46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35"/>
      <c r="U20" s="35"/>
      <c r="V20" s="35"/>
      <c r="W20" s="35"/>
      <c r="X20" s="464"/>
    </row>
    <row r="21" spans="1:24" ht="18.75" customHeight="1">
      <c r="A21" s="445" t="s">
        <v>48</v>
      </c>
      <c r="B21" s="389"/>
      <c r="C21" s="390" t="s">
        <v>49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24"/>
      <c r="S21" s="3"/>
      <c r="T21" s="3"/>
      <c r="U21" s="3"/>
      <c r="V21" s="3"/>
      <c r="W21" s="3"/>
      <c r="X21" s="465"/>
    </row>
    <row r="22" spans="1:24" ht="18.75" customHeight="1">
      <c r="A22" s="445" t="s">
        <v>50</v>
      </c>
      <c r="B22" s="389"/>
      <c r="C22" s="390" t="s">
        <v>51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24"/>
      <c r="S22" s="3"/>
      <c r="T22" s="3"/>
      <c r="U22" s="3"/>
      <c r="V22" s="3"/>
      <c r="W22" s="3"/>
      <c r="X22" s="465"/>
    </row>
    <row r="23" spans="1:24" ht="20.25" customHeight="1">
      <c r="A23" s="445" t="s">
        <v>52</v>
      </c>
      <c r="B23" s="389"/>
      <c r="C23" s="390" t="s">
        <v>54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24"/>
      <c r="S23" s="3"/>
      <c r="T23" s="3"/>
      <c r="U23" s="3"/>
      <c r="V23" s="3"/>
      <c r="W23" s="3"/>
      <c r="X23" s="465"/>
    </row>
    <row r="24" spans="1:24" ht="36" customHeight="1" thickBot="1">
      <c r="A24" s="466" t="s">
        <v>53</v>
      </c>
      <c r="B24" s="402"/>
      <c r="C24" s="403" t="s">
        <v>55</v>
      </c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67"/>
    </row>
    <row r="25" spans="1:24" ht="36" customHeight="1">
      <c r="A25" s="468" t="s">
        <v>1</v>
      </c>
      <c r="B25" s="405" t="s">
        <v>167</v>
      </c>
      <c r="C25" s="363" t="s">
        <v>2</v>
      </c>
      <c r="D25" s="365" t="s">
        <v>3</v>
      </c>
      <c r="E25" s="362" t="s">
        <v>4</v>
      </c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3" t="s">
        <v>5</v>
      </c>
      <c r="R25" s="363" t="s">
        <v>6</v>
      </c>
      <c r="S25" s="365" t="s">
        <v>7</v>
      </c>
      <c r="T25" s="365"/>
      <c r="U25" s="365"/>
      <c r="V25" s="365"/>
      <c r="W25" s="365"/>
      <c r="X25" s="469"/>
    </row>
    <row r="26" spans="1:24" ht="13.5" customHeight="1">
      <c r="A26" s="470"/>
      <c r="B26" s="364"/>
      <c r="C26" s="364"/>
      <c r="D26" s="406"/>
      <c r="E26" s="130" t="s">
        <v>8</v>
      </c>
      <c r="F26" s="130" t="s">
        <v>9</v>
      </c>
      <c r="G26" s="130" t="s">
        <v>10</v>
      </c>
      <c r="H26" s="130" t="s">
        <v>11</v>
      </c>
      <c r="I26" s="130" t="s">
        <v>10</v>
      </c>
      <c r="J26" s="130" t="s">
        <v>12</v>
      </c>
      <c r="K26" s="130" t="s">
        <v>12</v>
      </c>
      <c r="L26" s="130" t="s">
        <v>11</v>
      </c>
      <c r="M26" s="130" t="s">
        <v>13</v>
      </c>
      <c r="N26" s="130" t="s">
        <v>14</v>
      </c>
      <c r="O26" s="130" t="s">
        <v>15</v>
      </c>
      <c r="P26" s="130" t="s">
        <v>16</v>
      </c>
      <c r="Q26" s="364"/>
      <c r="R26" s="364"/>
      <c r="S26" s="325" t="s">
        <v>41</v>
      </c>
      <c r="T26" s="325" t="s">
        <v>18</v>
      </c>
      <c r="U26" s="325" t="s">
        <v>41</v>
      </c>
      <c r="V26" s="325" t="s">
        <v>18</v>
      </c>
      <c r="W26" s="131" t="s">
        <v>42</v>
      </c>
      <c r="X26" s="471" t="s">
        <v>20</v>
      </c>
    </row>
    <row r="27" spans="1:24" ht="41.25" customHeight="1">
      <c r="A27" s="297">
        <v>1.2</v>
      </c>
      <c r="B27" s="401" t="s">
        <v>56</v>
      </c>
      <c r="C27" s="401"/>
      <c r="D27" s="401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157"/>
      <c r="T27" s="158"/>
      <c r="U27" s="158"/>
      <c r="V27" s="158"/>
      <c r="W27" s="158"/>
      <c r="X27" s="159"/>
    </row>
    <row r="28" spans="1:24" s="124" customFormat="1" ht="1.5" customHeight="1">
      <c r="A28" s="472"/>
      <c r="B28" s="299"/>
      <c r="C28" s="300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160"/>
      <c r="T28" s="161"/>
      <c r="U28" s="161"/>
      <c r="V28" s="161"/>
      <c r="W28" s="161"/>
      <c r="X28" s="473"/>
    </row>
    <row r="29" spans="1:24" ht="0.75" hidden="1" customHeight="1">
      <c r="A29" s="472"/>
      <c r="B29" s="301"/>
      <c r="C29" s="301"/>
      <c r="D29" s="301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160"/>
      <c r="T29" s="161"/>
      <c r="U29" s="161"/>
      <c r="V29" s="161"/>
      <c r="W29" s="161"/>
      <c r="X29" s="473"/>
    </row>
    <row r="30" spans="1:24" ht="83.25" customHeight="1">
      <c r="A30" s="474" t="s">
        <v>35</v>
      </c>
      <c r="B30" s="302" t="s">
        <v>57</v>
      </c>
      <c r="C30" s="303" t="s">
        <v>135</v>
      </c>
      <c r="D30" s="302" t="s">
        <v>58</v>
      </c>
      <c r="E30" s="162" t="s">
        <v>24</v>
      </c>
      <c r="F30" s="162" t="s">
        <v>24</v>
      </c>
      <c r="G30" s="162" t="s">
        <v>24</v>
      </c>
      <c r="H30" s="162" t="s">
        <v>24</v>
      </c>
      <c r="I30" s="162" t="s">
        <v>24</v>
      </c>
      <c r="J30" s="162" t="s">
        <v>24</v>
      </c>
      <c r="K30" s="162" t="s">
        <v>24</v>
      </c>
      <c r="L30" s="162" t="s">
        <v>24</v>
      </c>
      <c r="M30" s="162" t="s">
        <v>24</v>
      </c>
      <c r="N30" s="162" t="s">
        <v>24</v>
      </c>
      <c r="O30" s="162" t="s">
        <v>24</v>
      </c>
      <c r="P30" s="162" t="s">
        <v>24</v>
      </c>
      <c r="Q30" s="302" t="s">
        <v>174</v>
      </c>
      <c r="R30" s="302" t="s">
        <v>59</v>
      </c>
      <c r="S30" s="150" t="s">
        <v>120</v>
      </c>
      <c r="T30" s="152">
        <f>2700+6000</f>
        <v>8700</v>
      </c>
      <c r="U30" s="126" t="s">
        <v>152</v>
      </c>
      <c r="V30" s="152">
        <v>1200</v>
      </c>
      <c r="W30" s="152">
        <f>T30*1</f>
        <v>8700</v>
      </c>
      <c r="X30" s="475">
        <f>T30+V30+W30</f>
        <v>18600</v>
      </c>
    </row>
    <row r="31" spans="1:24" ht="17.25" customHeight="1">
      <c r="A31" s="476"/>
      <c r="B31" s="477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9"/>
      <c r="R31" s="478"/>
      <c r="S31" s="479"/>
      <c r="T31" s="480"/>
      <c r="U31" s="480"/>
      <c r="V31" s="480"/>
      <c r="W31" s="481"/>
      <c r="X31" s="482">
        <f>SUM(X30:X30)</f>
        <v>18600</v>
      </c>
    </row>
  </sheetData>
  <mergeCells count="39">
    <mergeCell ref="R25:R26"/>
    <mergeCell ref="S25:X25"/>
    <mergeCell ref="B27:D27"/>
    <mergeCell ref="A23:B23"/>
    <mergeCell ref="C23:Q23"/>
    <mergeCell ref="A24:B24"/>
    <mergeCell ref="C24:X24"/>
    <mergeCell ref="A25:A26"/>
    <mergeCell ref="B25:B26"/>
    <mergeCell ref="C25:C26"/>
    <mergeCell ref="D25:D26"/>
    <mergeCell ref="E25:P25"/>
    <mergeCell ref="Q25:Q26"/>
    <mergeCell ref="A5:B5"/>
    <mergeCell ref="C5:Q5"/>
    <mergeCell ref="A6:B6"/>
    <mergeCell ref="C6:Q6"/>
    <mergeCell ref="A7:B7"/>
    <mergeCell ref="C7:Q7"/>
    <mergeCell ref="A1:X1"/>
    <mergeCell ref="A2:X2"/>
    <mergeCell ref="A3:X3"/>
    <mergeCell ref="A4:B4"/>
    <mergeCell ref="C4:Q4"/>
    <mergeCell ref="C8:S8"/>
    <mergeCell ref="Q10:Q11"/>
    <mergeCell ref="A22:B22"/>
    <mergeCell ref="C22:Q22"/>
    <mergeCell ref="S10:X10"/>
    <mergeCell ref="R10:R11"/>
    <mergeCell ref="A8:B8"/>
    <mergeCell ref="A10:A11"/>
    <mergeCell ref="B10:B11"/>
    <mergeCell ref="C10:C11"/>
    <mergeCell ref="D10:D11"/>
    <mergeCell ref="E10:P10"/>
    <mergeCell ref="B12:D12"/>
    <mergeCell ref="A21:B21"/>
    <mergeCell ref="C21:Q21"/>
  </mergeCells>
  <pageMargins left="0.78740157480314965" right="0" top="1.9291338582677167" bottom="0.15748031496062992" header="0.31496062992125984" footer="0.31496062992125984"/>
  <pageSetup paperSize="9" scale="70" orientation="landscape" useFirstPageNumber="1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9"/>
  <sheetViews>
    <sheetView showGridLines="0" topLeftCell="C9" zoomScale="112" zoomScaleNormal="112" workbookViewId="0">
      <selection activeCell="AB17" sqref="AB17"/>
    </sheetView>
  </sheetViews>
  <sheetFormatPr baseColWidth="10" defaultColWidth="10.25" defaultRowHeight="20.100000000000001" customHeight="1"/>
  <cols>
    <col min="1" max="1" width="5" style="1" customWidth="1"/>
    <col min="2" max="2" width="17.5" style="1" customWidth="1"/>
    <col min="3" max="3" width="9.875" style="1" customWidth="1"/>
    <col min="4" max="4" width="13" style="1" customWidth="1"/>
    <col min="5" max="16" width="2.125" style="1" customWidth="1"/>
    <col min="17" max="17" width="12.25" style="1" customWidth="1"/>
    <col min="18" max="18" width="12" style="1" customWidth="1"/>
    <col min="19" max="19" width="9.625" style="1" customWidth="1"/>
    <col min="20" max="20" width="8.125" style="1" customWidth="1"/>
    <col min="21" max="21" width="9.875" style="1" customWidth="1"/>
    <col min="22" max="22" width="8.875" style="1" customWidth="1"/>
    <col min="23" max="23" width="10.25" style="1" customWidth="1"/>
    <col min="24" max="24" width="9.375" style="1" customWidth="1"/>
    <col min="25" max="16384" width="10.25" style="1"/>
  </cols>
  <sheetData>
    <row r="4" spans="1:24" ht="18" customHeight="1">
      <c r="A4" s="396" t="s">
        <v>36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5.75" customHeight="1">
      <c r="A5" s="357" t="s">
        <v>170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</row>
    <row r="6" spans="1:24" ht="15.75" customHeight="1">
      <c r="A6" s="397" t="s">
        <v>150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</row>
    <row r="7" spans="1:24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22"/>
      <c r="S8" s="22"/>
      <c r="T8" s="22"/>
      <c r="U8" s="22"/>
      <c r="V8" s="22"/>
      <c r="W8" s="22"/>
      <c r="X8" s="22"/>
    </row>
    <row r="9" spans="1:24" ht="12.75" customHeight="1">
      <c r="A9" s="389" t="s">
        <v>48</v>
      </c>
      <c r="B9" s="389"/>
      <c r="C9" s="390" t="s">
        <v>49</v>
      </c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24"/>
      <c r="S9" s="3"/>
      <c r="T9" s="3"/>
      <c r="U9" s="3"/>
      <c r="V9" s="3"/>
      <c r="W9" s="3"/>
      <c r="X9" s="3"/>
    </row>
    <row r="10" spans="1:24" ht="12.75" customHeight="1">
      <c r="A10" s="389" t="s">
        <v>50</v>
      </c>
      <c r="B10" s="389"/>
      <c r="C10" s="390" t="s">
        <v>61</v>
      </c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24"/>
      <c r="S10" s="3"/>
      <c r="T10" s="3"/>
      <c r="U10" s="3"/>
      <c r="V10" s="3"/>
      <c r="W10" s="3"/>
      <c r="X10" s="3"/>
    </row>
    <row r="11" spans="1:24" ht="12.75" customHeight="1">
      <c r="A11" s="389" t="s">
        <v>52</v>
      </c>
      <c r="B11" s="389"/>
      <c r="C11" s="390" t="s">
        <v>62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24"/>
      <c r="S11" s="3"/>
      <c r="T11" s="3"/>
      <c r="U11" s="3"/>
      <c r="V11" s="3"/>
      <c r="W11" s="3"/>
      <c r="X11" s="3"/>
    </row>
    <row r="12" spans="1:24" ht="12.75" customHeight="1">
      <c r="A12" s="389" t="s">
        <v>53</v>
      </c>
      <c r="B12" s="389"/>
      <c r="C12" s="390" t="s">
        <v>63</v>
      </c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</row>
    <row r="13" spans="1:24" ht="25.5" customHeight="1">
      <c r="A13" s="40"/>
      <c r="B13" s="40"/>
      <c r="C13" s="403" t="s">
        <v>64</v>
      </c>
      <c r="D13" s="40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3"/>
      <c r="T13" s="43"/>
      <c r="U13" s="43"/>
      <c r="V13" s="43"/>
      <c r="W13" s="43"/>
      <c r="X13" s="43"/>
    </row>
    <row r="14" spans="1:24" ht="12.75" customHeight="1">
      <c r="A14" s="404" t="s">
        <v>1</v>
      </c>
      <c r="B14" s="405" t="s">
        <v>167</v>
      </c>
      <c r="C14" s="363" t="s">
        <v>2</v>
      </c>
      <c r="D14" s="360" t="s">
        <v>3</v>
      </c>
      <c r="E14" s="362" t="s">
        <v>4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3" t="s">
        <v>5</v>
      </c>
      <c r="R14" s="363" t="s">
        <v>6</v>
      </c>
      <c r="S14" s="365" t="s">
        <v>7</v>
      </c>
      <c r="T14" s="365"/>
      <c r="U14" s="365"/>
      <c r="V14" s="365"/>
      <c r="W14" s="365"/>
      <c r="X14" s="400"/>
    </row>
    <row r="15" spans="1:24" ht="13.5" customHeight="1">
      <c r="A15" s="408"/>
      <c r="B15" s="386"/>
      <c r="C15" s="386"/>
      <c r="D15" s="409"/>
      <c r="E15" s="28" t="s">
        <v>8</v>
      </c>
      <c r="F15" s="28" t="s">
        <v>9</v>
      </c>
      <c r="G15" s="28" t="s">
        <v>10</v>
      </c>
      <c r="H15" s="28" t="s">
        <v>11</v>
      </c>
      <c r="I15" s="28" t="s">
        <v>10</v>
      </c>
      <c r="J15" s="28" t="s">
        <v>12</v>
      </c>
      <c r="K15" s="28" t="s">
        <v>12</v>
      </c>
      <c r="L15" s="28" t="s">
        <v>11</v>
      </c>
      <c r="M15" s="28" t="s">
        <v>13</v>
      </c>
      <c r="N15" s="28" t="s">
        <v>14</v>
      </c>
      <c r="O15" s="28" t="s">
        <v>15</v>
      </c>
      <c r="P15" s="28" t="s">
        <v>16</v>
      </c>
      <c r="Q15" s="386"/>
      <c r="R15" s="386"/>
      <c r="S15" s="21" t="s">
        <v>41</v>
      </c>
      <c r="T15" s="21" t="s">
        <v>18</v>
      </c>
      <c r="U15" s="21" t="s">
        <v>41</v>
      </c>
      <c r="V15" s="21" t="s">
        <v>18</v>
      </c>
      <c r="W15" s="29" t="s">
        <v>42</v>
      </c>
      <c r="X15" s="30" t="s">
        <v>20</v>
      </c>
    </row>
    <row r="16" spans="1:24" ht="45.75" customHeight="1">
      <c r="A16" s="304">
        <v>1.1000000000000001</v>
      </c>
      <c r="B16" s="407" t="s">
        <v>65</v>
      </c>
      <c r="C16" s="407"/>
      <c r="D16" s="407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1"/>
      <c r="T16" s="31"/>
      <c r="U16" s="31"/>
      <c r="V16" s="31"/>
      <c r="W16" s="31"/>
      <c r="X16" s="32"/>
    </row>
    <row r="17" spans="1:24" s="139" customFormat="1" ht="96" customHeight="1">
      <c r="A17" s="306" t="s">
        <v>22</v>
      </c>
      <c r="B17" s="307" t="s">
        <v>115</v>
      </c>
      <c r="C17" s="308" t="s">
        <v>113</v>
      </c>
      <c r="D17" s="307" t="s">
        <v>66</v>
      </c>
      <c r="E17" s="307" t="s">
        <v>24</v>
      </c>
      <c r="F17" s="307" t="s">
        <v>24</v>
      </c>
      <c r="G17" s="307" t="s">
        <v>24</v>
      </c>
      <c r="H17" s="307" t="s">
        <v>24</v>
      </c>
      <c r="I17" s="307" t="s">
        <v>24</v>
      </c>
      <c r="J17" s="307"/>
      <c r="K17" s="307"/>
      <c r="L17" s="307"/>
      <c r="M17" s="307"/>
      <c r="N17" s="307"/>
      <c r="O17" s="307"/>
      <c r="P17" s="307"/>
      <c r="Q17" s="163" t="s">
        <v>137</v>
      </c>
      <c r="R17" s="307" t="s">
        <v>67</v>
      </c>
      <c r="S17" s="15" t="s">
        <v>125</v>
      </c>
      <c r="T17" s="137">
        <f>6000+2700</f>
        <v>8700</v>
      </c>
      <c r="U17" s="137" t="s">
        <v>60</v>
      </c>
      <c r="V17" s="137">
        <v>0</v>
      </c>
      <c r="W17" s="137">
        <f>T17</f>
        <v>8700</v>
      </c>
      <c r="X17" s="138">
        <f>SUM(V17:W17)</f>
        <v>8700</v>
      </c>
    </row>
    <row r="18" spans="1:24" ht="82.5" customHeight="1">
      <c r="A18" s="309" t="s">
        <v>26</v>
      </c>
      <c r="B18" s="310" t="s">
        <v>114</v>
      </c>
      <c r="C18" s="311" t="s">
        <v>138</v>
      </c>
      <c r="D18" s="312" t="s">
        <v>68</v>
      </c>
      <c r="E18" s="312"/>
      <c r="F18" s="312" t="s">
        <v>24</v>
      </c>
      <c r="G18" s="312"/>
      <c r="H18" s="312" t="s">
        <v>24</v>
      </c>
      <c r="I18" s="312"/>
      <c r="J18" s="312"/>
      <c r="K18" s="312" t="s">
        <v>24</v>
      </c>
      <c r="L18" s="312"/>
      <c r="M18" s="312"/>
      <c r="N18" s="312" t="s">
        <v>24</v>
      </c>
      <c r="O18" s="312"/>
      <c r="P18" s="312"/>
      <c r="Q18" s="164" t="s">
        <v>137</v>
      </c>
      <c r="R18" s="310" t="s">
        <v>69</v>
      </c>
      <c r="S18" s="150" t="s">
        <v>120</v>
      </c>
      <c r="T18" s="137">
        <v>6000</v>
      </c>
      <c r="U18" s="165" t="s">
        <v>139</v>
      </c>
      <c r="V18" s="37">
        <v>0</v>
      </c>
      <c r="W18" s="37">
        <f>T18+600</f>
        <v>6600</v>
      </c>
      <c r="X18" s="38">
        <f>SUM(V18:W18)</f>
        <v>6600</v>
      </c>
    </row>
    <row r="19" spans="1:24" ht="57" customHeight="1" thickBot="1">
      <c r="A19" s="4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97"/>
      <c r="R19" s="33"/>
      <c r="S19" s="45"/>
      <c r="T19" s="34"/>
      <c r="U19" s="34"/>
      <c r="V19" s="34"/>
      <c r="W19" s="46"/>
      <c r="X19" s="47">
        <f>X17+X18</f>
        <v>15300</v>
      </c>
    </row>
  </sheetData>
  <mergeCells count="23">
    <mergeCell ref="B16:D16"/>
    <mergeCell ref="C13:D13"/>
    <mergeCell ref="A14:A15"/>
    <mergeCell ref="B14:B15"/>
    <mergeCell ref="C14:C15"/>
    <mergeCell ref="D14:D15"/>
    <mergeCell ref="A12:B12"/>
    <mergeCell ref="C12:X12"/>
    <mergeCell ref="Q14:Q15"/>
    <mergeCell ref="R14:R15"/>
    <mergeCell ref="S14:X14"/>
    <mergeCell ref="E14:P14"/>
    <mergeCell ref="A9:B9"/>
    <mergeCell ref="C9:Q9"/>
    <mergeCell ref="A10:B10"/>
    <mergeCell ref="C10:Q10"/>
    <mergeCell ref="A11:B11"/>
    <mergeCell ref="C11:Q11"/>
    <mergeCell ref="A4:X4"/>
    <mergeCell ref="A5:X5"/>
    <mergeCell ref="A6:X6"/>
    <mergeCell ref="A8:B8"/>
    <mergeCell ref="C8:Q8"/>
  </mergeCells>
  <pageMargins left="0.98425196850393704" right="0" top="0.39370078740157483" bottom="0.39370078740157483" header="0" footer="0.98425196850393704"/>
  <pageSetup paperSize="9" scale="75" orientation="landscape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view="pageBreakPreview" zoomScale="60" zoomScaleNormal="30" workbookViewId="0">
      <pane ySplit="7" topLeftCell="A8" activePane="bottomLeft" state="frozen"/>
      <selection pane="bottomLeft" activeCell="N14" sqref="N14"/>
    </sheetView>
  </sheetViews>
  <sheetFormatPr baseColWidth="10" defaultColWidth="10.25" defaultRowHeight="20.100000000000001" customHeight="1"/>
  <cols>
    <col min="1" max="1" width="31.75" style="1" customWidth="1"/>
    <col min="2" max="2" width="14.375" style="1" customWidth="1"/>
    <col min="3" max="3" width="9.25" style="1" customWidth="1"/>
    <col min="4" max="4" width="14.875" style="1" customWidth="1"/>
    <col min="5" max="5" width="9.25" style="1" customWidth="1"/>
    <col min="6" max="6" width="11.5" style="1" customWidth="1"/>
    <col min="7" max="10" width="9.25" style="1" customWidth="1"/>
    <col min="11" max="16384" width="10.25" style="1"/>
  </cols>
  <sheetData>
    <row r="1" spans="1:10" ht="12.75" customHeight="1">
      <c r="A1" s="410"/>
      <c r="B1" s="411"/>
      <c r="C1" s="411"/>
      <c r="D1" s="411"/>
      <c r="E1" s="411"/>
      <c r="F1" s="411"/>
      <c r="G1" s="411"/>
      <c r="H1" s="411"/>
      <c r="I1" s="411"/>
      <c r="J1" s="412"/>
    </row>
    <row r="2" spans="1:10" ht="12.75" customHeight="1">
      <c r="A2" s="225"/>
      <c r="B2" s="222"/>
      <c r="C2" s="3"/>
      <c r="D2" s="48"/>
      <c r="E2" s="48"/>
      <c r="F2" s="48"/>
      <c r="G2" s="3"/>
      <c r="H2" s="3"/>
      <c r="I2" s="48"/>
      <c r="J2" s="246"/>
    </row>
    <row r="3" spans="1:10" ht="12.75" customHeight="1">
      <c r="A3" s="485" t="s">
        <v>150</v>
      </c>
      <c r="B3" s="486"/>
      <c r="C3" s="486"/>
      <c r="D3" s="486"/>
      <c r="E3" s="486"/>
      <c r="F3" s="486"/>
      <c r="G3" s="486"/>
      <c r="H3" s="486"/>
      <c r="I3" s="486"/>
      <c r="J3" s="487"/>
    </row>
    <row r="4" spans="1:10" ht="12.75" customHeight="1">
      <c r="A4" s="488" t="s">
        <v>171</v>
      </c>
      <c r="B4" s="489"/>
      <c r="C4" s="489"/>
      <c r="D4" s="489"/>
      <c r="E4" s="489"/>
      <c r="F4" s="489"/>
      <c r="G4" s="489"/>
      <c r="H4" s="489"/>
      <c r="I4" s="489"/>
      <c r="J4" s="490"/>
    </row>
    <row r="5" spans="1:10" ht="12.75" customHeight="1">
      <c r="A5" s="262"/>
      <c r="B5" s="49"/>
      <c r="C5" s="5"/>
      <c r="D5" s="50"/>
      <c r="E5" s="50"/>
      <c r="F5" s="50"/>
      <c r="G5" s="5"/>
      <c r="H5" s="5"/>
      <c r="I5" s="50"/>
      <c r="J5" s="263"/>
    </row>
    <row r="6" spans="1:10" ht="63.75" customHeight="1">
      <c r="A6" s="264" t="s">
        <v>70</v>
      </c>
      <c r="B6" s="52" t="s">
        <v>71</v>
      </c>
      <c r="C6" s="51" t="s">
        <v>72</v>
      </c>
      <c r="D6" s="53" t="s">
        <v>73</v>
      </c>
      <c r="E6" s="413" t="s">
        <v>74</v>
      </c>
      <c r="F6" s="413"/>
      <c r="G6" s="51" t="s">
        <v>75</v>
      </c>
      <c r="H6" s="414" t="s">
        <v>158</v>
      </c>
      <c r="I6" s="415"/>
      <c r="J6" s="265" t="s">
        <v>20</v>
      </c>
    </row>
    <row r="7" spans="1:10" ht="25.5" customHeight="1">
      <c r="A7" s="264"/>
      <c r="B7" s="51"/>
      <c r="C7" s="51"/>
      <c r="D7" s="53"/>
      <c r="E7" s="53" t="s">
        <v>76</v>
      </c>
      <c r="F7" s="53" t="s">
        <v>77</v>
      </c>
      <c r="G7" s="51"/>
      <c r="H7" s="51" t="s">
        <v>76</v>
      </c>
      <c r="I7" s="53" t="s">
        <v>77</v>
      </c>
      <c r="J7" s="265"/>
    </row>
    <row r="8" spans="1:10" ht="13.5" customHeight="1" thickBot="1">
      <c r="A8" s="266"/>
      <c r="B8" s="55"/>
      <c r="C8" s="54"/>
      <c r="D8" s="56"/>
      <c r="E8" s="56"/>
      <c r="F8" s="56"/>
      <c r="G8" s="54"/>
      <c r="H8" s="57"/>
      <c r="I8" s="58"/>
      <c r="J8" s="267"/>
    </row>
    <row r="9" spans="1:10" ht="19.5" customHeight="1" thickBot="1">
      <c r="A9" s="416" t="s">
        <v>78</v>
      </c>
      <c r="B9" s="417"/>
      <c r="C9" s="417"/>
      <c r="D9" s="417"/>
      <c r="E9" s="417"/>
      <c r="F9" s="417"/>
      <c r="G9" s="418"/>
      <c r="H9" s="59"/>
      <c r="I9" s="58"/>
      <c r="J9" s="267"/>
    </row>
    <row r="10" spans="1:10" ht="13.5" customHeight="1" thickBot="1">
      <c r="A10" s="268"/>
      <c r="B10" s="61"/>
      <c r="C10" s="60"/>
      <c r="D10" s="62"/>
      <c r="E10" s="63"/>
      <c r="F10" s="63"/>
      <c r="G10" s="64"/>
      <c r="H10" s="57"/>
      <c r="I10" s="58"/>
      <c r="J10" s="267"/>
    </row>
    <row r="11" spans="1:10" ht="34.5" customHeight="1" thickBot="1">
      <c r="A11" s="419" t="s">
        <v>79</v>
      </c>
      <c r="B11" s="420"/>
      <c r="C11" s="420"/>
      <c r="D11" s="421"/>
      <c r="E11" s="65"/>
      <c r="F11" s="66"/>
      <c r="G11" s="67"/>
      <c r="H11" s="57"/>
      <c r="I11" s="58"/>
      <c r="J11" s="267"/>
    </row>
    <row r="12" spans="1:10" ht="13.5" customHeight="1" thickBot="1">
      <c r="A12" s="268"/>
      <c r="B12" s="68"/>
      <c r="C12" s="60"/>
      <c r="D12" s="66"/>
      <c r="E12" s="66"/>
      <c r="F12" s="66"/>
      <c r="G12" s="67"/>
      <c r="H12" s="57"/>
      <c r="I12" s="58"/>
      <c r="J12" s="267"/>
    </row>
    <row r="13" spans="1:10" ht="70.5" customHeight="1" thickBot="1">
      <c r="A13" s="422" t="s">
        <v>80</v>
      </c>
      <c r="B13" s="423"/>
      <c r="C13" s="424"/>
      <c r="D13" s="425" t="s">
        <v>81</v>
      </c>
      <c r="E13" s="425"/>
      <c r="F13" s="69">
        <f>SUM(F14:F19)</f>
        <v>31502</v>
      </c>
      <c r="G13" s="70"/>
      <c r="H13" s="71"/>
      <c r="I13" s="72">
        <f>I20</f>
        <v>13900</v>
      </c>
      <c r="J13" s="269">
        <f>F13+I13</f>
        <v>45402</v>
      </c>
    </row>
    <row r="14" spans="1:10" ht="12.75" customHeight="1">
      <c r="A14" s="270" t="s">
        <v>82</v>
      </c>
      <c r="B14" s="68">
        <v>2</v>
      </c>
      <c r="C14" s="68" t="s">
        <v>141</v>
      </c>
      <c r="D14" s="167">
        <v>6000</v>
      </c>
      <c r="E14" s="66"/>
      <c r="F14" s="66">
        <f>D14*B14</f>
        <v>12000</v>
      </c>
      <c r="G14" s="67"/>
      <c r="H14" s="57"/>
      <c r="I14" s="66"/>
      <c r="J14" s="271"/>
    </row>
    <row r="15" spans="1:10" ht="12.75" customHeight="1">
      <c r="A15" s="272" t="s">
        <v>83</v>
      </c>
      <c r="B15" s="73">
        <v>4</v>
      </c>
      <c r="C15" s="73" t="s">
        <v>141</v>
      </c>
      <c r="D15" s="166">
        <v>2700</v>
      </c>
      <c r="E15" s="66"/>
      <c r="F15" s="66">
        <f>D15*B15</f>
        <v>10800</v>
      </c>
      <c r="G15" s="67"/>
      <c r="H15" s="57"/>
      <c r="I15" s="66"/>
      <c r="J15" s="271"/>
    </row>
    <row r="16" spans="1:10" ht="12.75" customHeight="1">
      <c r="A16" s="272" t="s">
        <v>84</v>
      </c>
      <c r="B16" s="73">
        <v>108</v>
      </c>
      <c r="C16" s="73" t="s">
        <v>142</v>
      </c>
      <c r="D16" s="167">
        <v>30</v>
      </c>
      <c r="E16" s="66"/>
      <c r="F16" s="66">
        <f>B16*D16</f>
        <v>3240</v>
      </c>
      <c r="G16" s="67"/>
      <c r="H16" s="57"/>
      <c r="I16" s="66"/>
      <c r="J16" s="271"/>
    </row>
    <row r="17" spans="1:10" ht="12.75" customHeight="1">
      <c r="A17" s="272" t="s">
        <v>85</v>
      </c>
      <c r="B17" s="73">
        <v>5</v>
      </c>
      <c r="C17" s="73" t="s">
        <v>86</v>
      </c>
      <c r="D17" s="167">
        <v>600</v>
      </c>
      <c r="E17" s="66"/>
      <c r="F17" s="66">
        <f t="shared" ref="F17:F19" si="0">B17*D17</f>
        <v>3000</v>
      </c>
      <c r="G17" s="67"/>
      <c r="H17" s="57"/>
      <c r="I17" s="66"/>
      <c r="J17" s="271"/>
    </row>
    <row r="18" spans="1:10" ht="12.75" customHeight="1">
      <c r="A18" s="272" t="s">
        <v>87</v>
      </c>
      <c r="B18" s="73">
        <v>2</v>
      </c>
      <c r="C18" s="73" t="s">
        <v>88</v>
      </c>
      <c r="D18" s="167">
        <v>850</v>
      </c>
      <c r="E18" s="66"/>
      <c r="F18" s="66">
        <f t="shared" si="0"/>
        <v>1700</v>
      </c>
      <c r="G18" s="67"/>
      <c r="H18" s="57"/>
      <c r="I18" s="66"/>
      <c r="J18" s="271"/>
    </row>
    <row r="19" spans="1:10" ht="13.5" customHeight="1">
      <c r="A19" s="272" t="s">
        <v>89</v>
      </c>
      <c r="B19" s="73">
        <v>3</v>
      </c>
      <c r="C19" s="73" t="s">
        <v>90</v>
      </c>
      <c r="D19" s="167">
        <v>254</v>
      </c>
      <c r="E19" s="66"/>
      <c r="F19" s="66">
        <f t="shared" si="0"/>
        <v>762</v>
      </c>
      <c r="G19" s="67"/>
      <c r="H19" s="57"/>
      <c r="I19" s="66"/>
      <c r="J19" s="271"/>
    </row>
    <row r="20" spans="1:10" ht="13.5" customHeight="1">
      <c r="A20" s="273" t="s">
        <v>159</v>
      </c>
      <c r="B20" s="168">
        <v>278</v>
      </c>
      <c r="C20" s="168" t="s">
        <v>160</v>
      </c>
      <c r="D20" s="169">
        <v>50</v>
      </c>
      <c r="E20" s="170"/>
      <c r="F20" s="170"/>
      <c r="G20" s="171"/>
      <c r="H20" s="172"/>
      <c r="I20" s="66">
        <f>D20*B20</f>
        <v>13900</v>
      </c>
      <c r="J20" s="271"/>
    </row>
    <row r="21" spans="1:10" ht="13.5" customHeight="1">
      <c r="A21" s="273"/>
      <c r="B21" s="168"/>
      <c r="C21" s="168"/>
      <c r="D21" s="169"/>
      <c r="E21" s="170"/>
      <c r="F21" s="170"/>
      <c r="G21" s="171"/>
      <c r="H21" s="172"/>
      <c r="I21" s="66"/>
      <c r="J21" s="271"/>
    </row>
    <row r="22" spans="1:10" ht="19.5" customHeight="1" thickBot="1">
      <c r="A22" s="426" t="s">
        <v>91</v>
      </c>
      <c r="B22" s="427"/>
      <c r="C22" s="427"/>
      <c r="D22" s="427"/>
      <c r="E22" s="427"/>
      <c r="F22" s="427"/>
      <c r="G22" s="428"/>
      <c r="H22" s="59"/>
      <c r="I22" s="66"/>
      <c r="J22" s="267"/>
    </row>
    <row r="23" spans="1:10" ht="13.5" customHeight="1" thickBot="1">
      <c r="A23" s="268"/>
      <c r="B23" s="61"/>
      <c r="C23" s="60"/>
      <c r="D23" s="62"/>
      <c r="E23" s="63"/>
      <c r="F23" s="63"/>
      <c r="G23" s="64"/>
      <c r="H23" s="57"/>
      <c r="I23" s="66"/>
      <c r="J23" s="267"/>
    </row>
    <row r="24" spans="1:10" ht="93" customHeight="1" thickBot="1">
      <c r="A24" s="419" t="s">
        <v>92</v>
      </c>
      <c r="B24" s="420"/>
      <c r="C24" s="420"/>
      <c r="D24" s="421"/>
      <c r="E24" s="65"/>
      <c r="F24" s="66"/>
      <c r="G24" s="67"/>
      <c r="H24" s="57"/>
      <c r="I24" s="66"/>
      <c r="J24" s="267"/>
    </row>
    <row r="25" spans="1:10" ht="13.5" customHeight="1" thickBot="1">
      <c r="A25" s="268"/>
      <c r="B25" s="68"/>
      <c r="C25" s="60"/>
      <c r="D25" s="66"/>
      <c r="E25" s="66"/>
      <c r="F25" s="66"/>
      <c r="G25" s="67"/>
      <c r="H25" s="57"/>
      <c r="I25" s="66"/>
      <c r="J25" s="267"/>
    </row>
    <row r="26" spans="1:10" ht="62.25" customHeight="1" thickBot="1">
      <c r="A26" s="422" t="s">
        <v>93</v>
      </c>
      <c r="B26" s="423"/>
      <c r="C26" s="424"/>
      <c r="D26" s="425" t="s">
        <v>81</v>
      </c>
      <c r="E26" s="425"/>
      <c r="F26" s="69">
        <f>SUM(F27:F30)</f>
        <v>37740</v>
      </c>
      <c r="G26" s="70"/>
      <c r="H26" s="70"/>
      <c r="I26" s="72">
        <f>SUM(I27:I33)</f>
        <v>20900</v>
      </c>
      <c r="J26" s="269">
        <f>F26+I26</f>
        <v>58640</v>
      </c>
    </row>
    <row r="27" spans="1:10" ht="12.75" customHeight="1">
      <c r="A27" s="270" t="s">
        <v>82</v>
      </c>
      <c r="B27" s="68">
        <v>3</v>
      </c>
      <c r="C27" s="68" t="s">
        <v>143</v>
      </c>
      <c r="D27" s="174">
        <v>6000</v>
      </c>
      <c r="E27" s="66"/>
      <c r="F27" s="66">
        <f>D27*B27</f>
        <v>18000</v>
      </c>
      <c r="G27" s="67"/>
      <c r="H27" s="67"/>
      <c r="I27" s="66"/>
      <c r="J27" s="274"/>
    </row>
    <row r="28" spans="1:10" ht="12.75" customHeight="1">
      <c r="A28" s="272" t="s">
        <v>84</v>
      </c>
      <c r="B28" s="73">
        <v>108</v>
      </c>
      <c r="C28" s="73" t="s">
        <v>144</v>
      </c>
      <c r="D28" s="174">
        <v>30</v>
      </c>
      <c r="E28" s="66"/>
      <c r="F28" s="66">
        <f>D28*B28</f>
        <v>3240</v>
      </c>
      <c r="G28" s="67"/>
      <c r="H28" s="67"/>
      <c r="I28" s="66"/>
      <c r="J28" s="274"/>
    </row>
    <row r="29" spans="1:10" ht="12.75" customHeight="1">
      <c r="A29" s="272" t="s">
        <v>85</v>
      </c>
      <c r="B29" s="73">
        <v>5</v>
      </c>
      <c r="C29" s="73" t="s">
        <v>145</v>
      </c>
      <c r="D29" s="167">
        <v>600</v>
      </c>
      <c r="E29" s="66"/>
      <c r="F29" s="66">
        <f>D29*B29</f>
        <v>3000</v>
      </c>
      <c r="G29" s="67"/>
      <c r="H29" s="67"/>
      <c r="I29" s="66"/>
      <c r="J29" s="274"/>
    </row>
    <row r="30" spans="1:10" ht="12.75" customHeight="1">
      <c r="A30" s="272" t="s">
        <v>83</v>
      </c>
      <c r="B30" s="73">
        <v>5</v>
      </c>
      <c r="C30" s="73" t="s">
        <v>143</v>
      </c>
      <c r="D30" s="174">
        <v>2700</v>
      </c>
      <c r="E30" s="66"/>
      <c r="F30" s="66">
        <f>D30*B30</f>
        <v>13500</v>
      </c>
      <c r="G30" s="67"/>
      <c r="H30" s="67"/>
      <c r="I30" s="66"/>
      <c r="J30" s="274"/>
    </row>
    <row r="31" spans="1:10" ht="13.5" customHeight="1">
      <c r="A31" s="273" t="s">
        <v>161</v>
      </c>
      <c r="B31" s="168">
        <v>378</v>
      </c>
      <c r="C31" s="168" t="s">
        <v>160</v>
      </c>
      <c r="D31" s="175">
        <v>50</v>
      </c>
      <c r="E31" s="170"/>
      <c r="F31" s="66"/>
      <c r="G31" s="171"/>
      <c r="H31" s="173"/>
      <c r="I31" s="66">
        <f>D31*B31</f>
        <v>18900</v>
      </c>
      <c r="J31" s="274"/>
    </row>
    <row r="32" spans="1:10" ht="13.5" customHeight="1">
      <c r="A32" s="275" t="s">
        <v>149</v>
      </c>
      <c r="B32" s="168"/>
      <c r="C32" s="168"/>
      <c r="D32" s="175">
        <v>2000</v>
      </c>
      <c r="E32" s="170"/>
      <c r="F32" s="170"/>
      <c r="G32" s="171"/>
      <c r="H32" s="173"/>
      <c r="I32" s="66">
        <f>D32</f>
        <v>2000</v>
      </c>
      <c r="J32" s="274"/>
    </row>
    <row r="33" spans="1:10" ht="13.5" customHeight="1">
      <c r="A33" s="273"/>
      <c r="B33" s="168"/>
      <c r="C33" s="168"/>
      <c r="D33" s="170"/>
      <c r="E33" s="170"/>
      <c r="F33" s="170"/>
      <c r="G33" s="171"/>
      <c r="H33" s="173"/>
      <c r="I33" s="66"/>
      <c r="J33" s="274"/>
    </row>
    <row r="34" spans="1:10" ht="19.5" customHeight="1" thickBot="1">
      <c r="A34" s="426" t="s">
        <v>94</v>
      </c>
      <c r="B34" s="427"/>
      <c r="C34" s="427"/>
      <c r="D34" s="427"/>
      <c r="E34" s="427"/>
      <c r="F34" s="427"/>
      <c r="G34" s="428"/>
      <c r="H34" s="59"/>
      <c r="I34" s="66"/>
      <c r="J34" s="267"/>
    </row>
    <row r="35" spans="1:10" ht="13.5" customHeight="1" thickBot="1">
      <c r="A35" s="268"/>
      <c r="B35" s="61"/>
      <c r="C35" s="60"/>
      <c r="D35" s="62"/>
      <c r="E35" s="63"/>
      <c r="F35" s="63"/>
      <c r="G35" s="64"/>
      <c r="H35" s="57"/>
      <c r="I35" s="66"/>
      <c r="J35" s="267"/>
    </row>
    <row r="36" spans="1:10" ht="69" customHeight="1" thickBot="1">
      <c r="A36" s="419" t="s">
        <v>95</v>
      </c>
      <c r="B36" s="420"/>
      <c r="C36" s="420"/>
      <c r="D36" s="421"/>
      <c r="E36" s="65"/>
      <c r="F36" s="66"/>
      <c r="G36" s="67"/>
      <c r="H36" s="57"/>
      <c r="I36" s="66"/>
      <c r="J36" s="267"/>
    </row>
    <row r="37" spans="1:10" ht="13.5" customHeight="1" thickBot="1">
      <c r="A37" s="276"/>
      <c r="B37" s="75"/>
      <c r="C37" s="74"/>
      <c r="D37" s="58"/>
      <c r="E37" s="58"/>
      <c r="F37" s="58"/>
      <c r="G37" s="57"/>
      <c r="H37" s="57"/>
      <c r="I37" s="66"/>
      <c r="J37" s="267"/>
    </row>
    <row r="38" spans="1:10" ht="68.25" customHeight="1" thickBot="1">
      <c r="A38" s="422" t="s">
        <v>96</v>
      </c>
      <c r="B38" s="423"/>
      <c r="C38" s="424"/>
      <c r="D38" s="425" t="s">
        <v>81</v>
      </c>
      <c r="E38" s="425"/>
      <c r="F38" s="69">
        <f>SUM(F39:F45)</f>
        <v>20960</v>
      </c>
      <c r="G38" s="70"/>
      <c r="H38" s="70"/>
      <c r="I38" s="72">
        <v>2400</v>
      </c>
      <c r="J38" s="269">
        <f>F38+I38</f>
        <v>23360</v>
      </c>
    </row>
    <row r="39" spans="1:10" ht="12.75" customHeight="1">
      <c r="A39" s="270" t="s">
        <v>82</v>
      </c>
      <c r="B39" s="68">
        <v>2</v>
      </c>
      <c r="C39" s="68" t="s">
        <v>143</v>
      </c>
      <c r="D39" s="176">
        <v>6000</v>
      </c>
      <c r="E39" s="66"/>
      <c r="F39" s="66">
        <f>D39*B39</f>
        <v>12000</v>
      </c>
      <c r="G39" s="57"/>
      <c r="H39" s="57"/>
      <c r="I39" s="66"/>
      <c r="J39" s="271"/>
    </row>
    <row r="40" spans="1:10" ht="12.75" customHeight="1">
      <c r="A40" s="272" t="s">
        <v>83</v>
      </c>
      <c r="B40" s="73">
        <v>2</v>
      </c>
      <c r="C40" s="73" t="s">
        <v>4</v>
      </c>
      <c r="D40" s="176">
        <v>2700</v>
      </c>
      <c r="E40" s="66"/>
      <c r="F40" s="66">
        <f t="shared" ref="F40:F42" si="1">D40*B40</f>
        <v>5400</v>
      </c>
      <c r="G40" s="57"/>
      <c r="H40" s="57"/>
      <c r="I40" s="66"/>
      <c r="J40" s="271"/>
    </row>
    <row r="41" spans="1:10" ht="12.75" customHeight="1">
      <c r="A41" s="272" t="s">
        <v>84</v>
      </c>
      <c r="B41" s="73">
        <v>72</v>
      </c>
      <c r="C41" s="73" t="s">
        <v>144</v>
      </c>
      <c r="D41" s="176">
        <v>30</v>
      </c>
      <c r="E41" s="66"/>
      <c r="F41" s="66">
        <f t="shared" si="1"/>
        <v>2160</v>
      </c>
      <c r="G41" s="57"/>
      <c r="H41" s="57"/>
      <c r="I41" s="66"/>
      <c r="J41" s="271"/>
    </row>
    <row r="42" spans="1:10" ht="12.75" customHeight="1">
      <c r="A42" s="272" t="s">
        <v>97</v>
      </c>
      <c r="B42" s="73">
        <v>200</v>
      </c>
      <c r="C42" s="73" t="s">
        <v>98</v>
      </c>
      <c r="D42" s="176">
        <v>1</v>
      </c>
      <c r="E42" s="66"/>
      <c r="F42" s="66">
        <f t="shared" si="1"/>
        <v>200</v>
      </c>
      <c r="G42" s="57"/>
      <c r="H42" s="57"/>
      <c r="I42" s="66"/>
      <c r="J42" s="271"/>
    </row>
    <row r="43" spans="1:10" ht="12.75" customHeight="1">
      <c r="A43" s="272" t="s">
        <v>85</v>
      </c>
      <c r="B43" s="73">
        <v>2</v>
      </c>
      <c r="C43" s="73" t="s">
        <v>145</v>
      </c>
      <c r="D43" s="167">
        <v>600</v>
      </c>
      <c r="E43" s="66"/>
      <c r="F43" s="66">
        <f>D43*B43</f>
        <v>1200</v>
      </c>
      <c r="G43" s="57"/>
      <c r="H43" s="57"/>
      <c r="I43" s="66"/>
      <c r="J43" s="271"/>
    </row>
    <row r="44" spans="1:10" ht="12.75" customHeight="1">
      <c r="A44" s="273" t="s">
        <v>161</v>
      </c>
      <c r="B44" s="168">
        <v>48</v>
      </c>
      <c r="C44" s="168" t="s">
        <v>146</v>
      </c>
      <c r="D44" s="175">
        <v>50</v>
      </c>
      <c r="E44" s="170"/>
      <c r="F44" s="66"/>
      <c r="G44" s="171"/>
      <c r="H44" s="173"/>
      <c r="I44" s="66">
        <f>D44*B44</f>
        <v>2400</v>
      </c>
      <c r="J44" s="271"/>
    </row>
    <row r="45" spans="1:10" ht="12.75" customHeight="1">
      <c r="A45" s="272"/>
      <c r="B45" s="73"/>
      <c r="C45" s="73"/>
      <c r="D45" s="176"/>
      <c r="E45" s="66"/>
      <c r="F45" s="66"/>
      <c r="G45" s="57"/>
      <c r="H45" s="57"/>
      <c r="I45" s="66"/>
      <c r="J45" s="271"/>
    </row>
    <row r="46" spans="1:10" ht="19.5" customHeight="1" thickBot="1">
      <c r="A46" s="426" t="s">
        <v>99</v>
      </c>
      <c r="B46" s="427"/>
      <c r="C46" s="427"/>
      <c r="D46" s="427"/>
      <c r="E46" s="427"/>
      <c r="F46" s="427"/>
      <c r="G46" s="428"/>
      <c r="H46" s="76"/>
      <c r="I46" s="66"/>
      <c r="J46" s="277"/>
    </row>
    <row r="47" spans="1:10" ht="13.5" customHeight="1" thickBot="1">
      <c r="A47" s="268"/>
      <c r="B47" s="61"/>
      <c r="C47" s="60"/>
      <c r="D47" s="62"/>
      <c r="E47" s="63"/>
      <c r="F47" s="63"/>
      <c r="G47" s="64"/>
      <c r="H47" s="67"/>
      <c r="I47" s="66"/>
      <c r="J47" s="277"/>
    </row>
    <row r="48" spans="1:10" ht="63" customHeight="1" thickBot="1">
      <c r="A48" s="419" t="s">
        <v>100</v>
      </c>
      <c r="B48" s="420"/>
      <c r="C48" s="420"/>
      <c r="D48" s="421"/>
      <c r="E48" s="65"/>
      <c r="F48" s="66"/>
      <c r="G48" s="67"/>
      <c r="H48" s="67"/>
      <c r="I48" s="66"/>
      <c r="J48" s="277"/>
    </row>
    <row r="49" spans="1:10" ht="13.5" customHeight="1" thickBot="1">
      <c r="A49" s="268"/>
      <c r="B49" s="68"/>
      <c r="C49" s="60"/>
      <c r="D49" s="66"/>
      <c r="E49" s="66"/>
      <c r="F49" s="66"/>
      <c r="G49" s="67"/>
      <c r="H49" s="67"/>
      <c r="I49" s="66"/>
      <c r="J49" s="277"/>
    </row>
    <row r="50" spans="1:10" ht="69.75" customHeight="1" thickBot="1">
      <c r="A50" s="422" t="s">
        <v>101</v>
      </c>
      <c r="B50" s="423"/>
      <c r="C50" s="424"/>
      <c r="D50" s="425" t="s">
        <v>81</v>
      </c>
      <c r="E50" s="425"/>
      <c r="F50" s="69">
        <f>SUM(F51:F53)</f>
        <v>15600</v>
      </c>
      <c r="G50" s="70"/>
      <c r="H50" s="70"/>
      <c r="I50" s="72"/>
      <c r="J50" s="269">
        <f>F50+I50</f>
        <v>15600</v>
      </c>
    </row>
    <row r="51" spans="1:10" ht="12.75" customHeight="1">
      <c r="A51" s="270" t="s">
        <v>82</v>
      </c>
      <c r="B51" s="68">
        <v>2</v>
      </c>
      <c r="C51" s="68" t="s">
        <v>143</v>
      </c>
      <c r="D51" s="176">
        <v>6000</v>
      </c>
      <c r="E51" s="66"/>
      <c r="F51" s="66">
        <f t="shared" ref="F51:F52" si="2">D51*B51</f>
        <v>12000</v>
      </c>
      <c r="G51" s="57"/>
      <c r="H51" s="57"/>
      <c r="I51" s="66"/>
      <c r="J51" s="274"/>
    </row>
    <row r="52" spans="1:10" ht="12.75" customHeight="1">
      <c r="A52" s="272" t="s">
        <v>147</v>
      </c>
      <c r="B52" s="73">
        <v>1</v>
      </c>
      <c r="C52" s="73" t="s">
        <v>143</v>
      </c>
      <c r="D52" s="176">
        <v>2700</v>
      </c>
      <c r="E52" s="66"/>
      <c r="F52" s="66">
        <f t="shared" si="2"/>
        <v>2700</v>
      </c>
      <c r="G52" s="57"/>
      <c r="H52" s="57"/>
      <c r="I52" s="66"/>
      <c r="J52" s="274"/>
    </row>
    <row r="53" spans="1:10" ht="12.75" customHeight="1" thickBot="1">
      <c r="A53" s="273" t="s">
        <v>102</v>
      </c>
      <c r="B53" s="168">
        <v>12</v>
      </c>
      <c r="C53" s="168" t="s">
        <v>148</v>
      </c>
      <c r="D53" s="181">
        <v>75</v>
      </c>
      <c r="E53" s="170"/>
      <c r="F53" s="170">
        <f>D53*B53</f>
        <v>900</v>
      </c>
      <c r="G53" s="182"/>
      <c r="H53" s="182"/>
      <c r="I53" s="170"/>
      <c r="J53" s="278"/>
    </row>
    <row r="54" spans="1:10" ht="13.5" customHeight="1" thickBot="1">
      <c r="A54" s="183" t="s">
        <v>103</v>
      </c>
      <c r="B54" s="184"/>
      <c r="C54" s="184"/>
      <c r="D54" s="185"/>
      <c r="E54" s="185"/>
      <c r="F54" s="186">
        <f>F13+F26+F38+F50</f>
        <v>105802</v>
      </c>
      <c r="G54" s="187"/>
      <c r="H54" s="187"/>
      <c r="I54" s="188">
        <f>I13+I26+I38+I50</f>
        <v>37200</v>
      </c>
      <c r="J54" s="189">
        <f>SUM(J13:J53)</f>
        <v>143002</v>
      </c>
    </row>
    <row r="55" spans="1:10" ht="13.5" customHeight="1" thickBot="1">
      <c r="A55" s="279"/>
      <c r="B55" s="177"/>
      <c r="C55" s="177"/>
      <c r="D55" s="178"/>
      <c r="E55" s="178"/>
      <c r="F55" s="179"/>
      <c r="G55" s="180"/>
      <c r="H55" s="180"/>
      <c r="I55" s="179"/>
      <c r="J55" s="280"/>
    </row>
    <row r="56" spans="1:10" ht="12.75" customHeight="1">
      <c r="A56" s="190" t="s">
        <v>104</v>
      </c>
      <c r="B56" s="191"/>
      <c r="C56" s="191"/>
      <c r="D56" s="192"/>
      <c r="E56" s="192"/>
      <c r="F56" s="192"/>
      <c r="G56" s="193"/>
      <c r="H56" s="193"/>
      <c r="I56" s="192"/>
      <c r="J56" s="194"/>
    </row>
    <row r="57" spans="1:10" ht="12.75" customHeight="1">
      <c r="A57" s="199" t="s">
        <v>105</v>
      </c>
      <c r="B57" s="200"/>
      <c r="C57" s="200"/>
      <c r="D57" s="201"/>
      <c r="E57" s="201"/>
      <c r="F57" s="201"/>
      <c r="G57" s="202"/>
      <c r="H57" s="202"/>
      <c r="I57" s="201">
        <f>F54</f>
        <v>105802</v>
      </c>
      <c r="J57" s="203"/>
    </row>
    <row r="58" spans="1:10" ht="26.25" customHeight="1">
      <c r="A58" s="204" t="s">
        <v>163</v>
      </c>
      <c r="B58" s="195"/>
      <c r="C58" s="195"/>
      <c r="D58" s="196"/>
      <c r="E58" s="196"/>
      <c r="F58" s="196"/>
      <c r="G58" s="197"/>
      <c r="H58" s="197"/>
      <c r="I58" s="196">
        <f>I54</f>
        <v>37200</v>
      </c>
      <c r="J58" s="198"/>
    </row>
    <row r="59" spans="1:10" ht="13.5" customHeight="1" thickBot="1">
      <c r="A59" s="205" t="s">
        <v>126</v>
      </c>
      <c r="B59" s="206"/>
      <c r="C59" s="206"/>
      <c r="D59" s="207"/>
      <c r="E59" s="207"/>
      <c r="F59" s="207"/>
      <c r="G59" s="208"/>
      <c r="H59" s="209"/>
      <c r="I59" s="210">
        <f>SUM(I57:I58)</f>
        <v>143002</v>
      </c>
      <c r="J59" s="211"/>
    </row>
    <row r="60" spans="1:10" ht="12.7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</row>
  </sheetData>
  <mergeCells count="21">
    <mergeCell ref="A24:D24"/>
    <mergeCell ref="A26:C26"/>
    <mergeCell ref="D26:E26"/>
    <mergeCell ref="A50:C50"/>
    <mergeCell ref="D50:E50"/>
    <mergeCell ref="A34:G34"/>
    <mergeCell ref="A36:D36"/>
    <mergeCell ref="A38:C38"/>
    <mergeCell ref="D38:E38"/>
    <mergeCell ref="A46:G46"/>
    <mergeCell ref="A48:D48"/>
    <mergeCell ref="A9:G9"/>
    <mergeCell ref="A11:D11"/>
    <mergeCell ref="A13:C13"/>
    <mergeCell ref="D13:E13"/>
    <mergeCell ref="A22:G22"/>
    <mergeCell ref="A1:J1"/>
    <mergeCell ref="A3:J3"/>
    <mergeCell ref="A4:J4"/>
    <mergeCell ref="E6:F6"/>
    <mergeCell ref="H6:I6"/>
  </mergeCells>
  <pageMargins left="0.98425196850393704" right="0.70866141732283472" top="0.19685039370078741" bottom="0.39370078740157483" header="0.31496062992125984" footer="0.31496062992125984"/>
  <pageSetup scale="80" orientation="landscape" useFirstPageNumber="1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workbookViewId="0">
      <selection activeCell="G16" sqref="G16"/>
    </sheetView>
  </sheetViews>
  <sheetFormatPr baseColWidth="10" defaultColWidth="10.25" defaultRowHeight="20.100000000000001" customHeight="1"/>
  <cols>
    <col min="1" max="1" width="22.625" style="1" customWidth="1"/>
    <col min="2" max="2" width="12.5" style="1" customWidth="1"/>
    <col min="3" max="3" width="11.75" style="1" customWidth="1"/>
    <col min="4" max="4" width="11.125" style="1" customWidth="1"/>
    <col min="5" max="5" width="2.875" style="1" customWidth="1"/>
    <col min="6" max="6" width="10.5" style="1" customWidth="1"/>
    <col min="7" max="7" width="11.875" style="1" customWidth="1"/>
    <col min="8" max="8" width="11.25" style="1" customWidth="1"/>
    <col min="9" max="9" width="10.75" style="1" customWidth="1"/>
    <col min="10" max="16384" width="10.25" style="1"/>
  </cols>
  <sheetData>
    <row r="1" spans="1:9" ht="12.75" customHeight="1">
      <c r="A1" s="429" t="s">
        <v>180</v>
      </c>
      <c r="B1" s="429"/>
      <c r="C1" s="429"/>
      <c r="D1" s="429"/>
      <c r="E1" s="429"/>
      <c r="F1" s="429"/>
      <c r="G1" s="429"/>
      <c r="H1" s="429"/>
      <c r="I1" s="429"/>
    </row>
    <row r="2" spans="1:9" ht="12.75" customHeight="1">
      <c r="A2" s="4"/>
      <c r="B2" s="4"/>
      <c r="C2" s="4"/>
      <c r="D2" s="4"/>
      <c r="E2" s="4"/>
      <c r="F2" s="4"/>
      <c r="G2" s="4"/>
      <c r="H2" s="4"/>
      <c r="I2" s="4"/>
    </row>
    <row r="3" spans="1:9" ht="12.75" customHeight="1">
      <c r="A3" s="430" t="s">
        <v>150</v>
      </c>
      <c r="B3" s="431"/>
      <c r="C3" s="431"/>
      <c r="D3" s="431"/>
      <c r="E3" s="431"/>
      <c r="F3" s="431"/>
      <c r="G3" s="431"/>
      <c r="H3" s="431"/>
      <c r="I3" s="431"/>
    </row>
    <row r="4" spans="1:9" ht="13.5" customHeight="1" thickBot="1">
      <c r="A4" s="432" t="s">
        <v>179</v>
      </c>
      <c r="B4" s="432"/>
      <c r="C4" s="432"/>
      <c r="D4" s="432"/>
      <c r="E4" s="432"/>
      <c r="F4" s="432"/>
      <c r="G4" s="432"/>
      <c r="H4" s="432"/>
      <c r="I4" s="432"/>
    </row>
    <row r="5" spans="1:9" ht="12.75" customHeight="1">
      <c r="A5" s="433" t="s">
        <v>106</v>
      </c>
      <c r="B5" s="78" t="s">
        <v>42</v>
      </c>
      <c r="C5" s="79" t="s">
        <v>107</v>
      </c>
      <c r="D5" s="80" t="s">
        <v>20</v>
      </c>
      <c r="E5" s="435"/>
      <c r="F5" s="433" t="s">
        <v>108</v>
      </c>
      <c r="G5" s="78" t="s">
        <v>42</v>
      </c>
      <c r="H5" s="79" t="s">
        <v>107</v>
      </c>
      <c r="I5" s="80" t="s">
        <v>20</v>
      </c>
    </row>
    <row r="6" spans="1:9" ht="13.5" customHeight="1" thickBot="1">
      <c r="A6" s="434"/>
      <c r="B6" s="81" t="s">
        <v>109</v>
      </c>
      <c r="C6" s="81" t="s">
        <v>109</v>
      </c>
      <c r="D6" s="82" t="s">
        <v>109</v>
      </c>
      <c r="E6" s="436"/>
      <c r="F6" s="434"/>
      <c r="G6" s="81" t="s">
        <v>109</v>
      </c>
      <c r="H6" s="81" t="s">
        <v>109</v>
      </c>
      <c r="I6" s="82" t="s">
        <v>109</v>
      </c>
    </row>
    <row r="7" spans="1:9" ht="17.25" customHeight="1">
      <c r="A7" s="83" t="s">
        <v>110</v>
      </c>
      <c r="B7" s="212">
        <f>'PRESUPUESTO 2019 - Tabla 1'!F13</f>
        <v>31502</v>
      </c>
      <c r="C7" s="212">
        <f>'PRESUPUESTO 2019 - Tabla 1'!I13</f>
        <v>13900</v>
      </c>
      <c r="D7" s="213">
        <f>SUM(B7:C7)</f>
        <v>45402</v>
      </c>
      <c r="E7" s="86"/>
      <c r="F7" s="87"/>
      <c r="G7" s="84"/>
      <c r="H7" s="84"/>
      <c r="I7" s="85"/>
    </row>
    <row r="8" spans="1:9" ht="12.75" customHeight="1">
      <c r="A8" s="76" t="s">
        <v>111</v>
      </c>
      <c r="B8" s="214">
        <f>'PRESUPUESTO 2019 - Tabla 1'!F26</f>
        <v>37740</v>
      </c>
      <c r="C8" s="214">
        <f>'PRESUPUESTO 2019 - Tabla 1'!I26</f>
        <v>20900</v>
      </c>
      <c r="D8" s="215">
        <f>SUM(B8:C8)</f>
        <v>58640</v>
      </c>
      <c r="E8" s="90"/>
      <c r="F8" s="91"/>
      <c r="G8" s="88"/>
      <c r="H8" s="73"/>
      <c r="I8" s="89"/>
    </row>
    <row r="9" spans="1:9" ht="12.75" customHeight="1">
      <c r="A9" s="76" t="s">
        <v>51</v>
      </c>
      <c r="B9" s="214">
        <f>'PRESUPUESTO 2019 - Tabla 1'!F38</f>
        <v>20960</v>
      </c>
      <c r="C9" s="214">
        <f>'PRESUPUESTO 2019 - Tabla 1'!I38</f>
        <v>2400</v>
      </c>
      <c r="D9" s="215">
        <f>SUM(B9:C9)</f>
        <v>23360</v>
      </c>
      <c r="E9" s="90"/>
      <c r="F9" s="91"/>
      <c r="G9" s="88"/>
      <c r="H9" s="73"/>
      <c r="I9" s="89"/>
    </row>
    <row r="10" spans="1:9" ht="12.75" customHeight="1">
      <c r="A10" s="76" t="s">
        <v>61</v>
      </c>
      <c r="B10" s="214">
        <f>'PRESUPUESTO 2019 - Tabla 1'!F50</f>
        <v>15600</v>
      </c>
      <c r="C10" s="214">
        <f>'PRESUPUESTO 2019 - Tabla 1'!I50</f>
        <v>0</v>
      </c>
      <c r="D10" s="215">
        <f>SUM(B10:C10)</f>
        <v>15600</v>
      </c>
      <c r="E10" s="90"/>
      <c r="F10" s="91"/>
      <c r="G10" s="73"/>
      <c r="H10" s="73"/>
      <c r="I10" s="92"/>
    </row>
    <row r="11" spans="1:9" ht="12.75" customHeight="1">
      <c r="A11" s="76"/>
      <c r="B11" s="73"/>
      <c r="C11" s="73"/>
      <c r="D11" s="92"/>
      <c r="E11" s="90"/>
      <c r="F11" s="91"/>
      <c r="G11" s="73"/>
      <c r="H11" s="73"/>
      <c r="I11" s="92"/>
    </row>
    <row r="12" spans="1:9" ht="13.5" customHeight="1" thickBot="1">
      <c r="A12" s="77" t="s">
        <v>112</v>
      </c>
      <c r="B12" s="216">
        <f>SUM(B7:B11)</f>
        <v>105802</v>
      </c>
      <c r="C12" s="216">
        <f>SUM(C7:C11)</f>
        <v>37200</v>
      </c>
      <c r="D12" s="217">
        <f>SUM(D7:D11)</f>
        <v>143002</v>
      </c>
      <c r="E12" s="94"/>
      <c r="F12" s="95"/>
      <c r="G12" s="93"/>
      <c r="H12" s="93"/>
      <c r="I12" s="96"/>
    </row>
  </sheetData>
  <mergeCells count="6">
    <mergeCell ref="A1:I1"/>
    <mergeCell ref="A3:I3"/>
    <mergeCell ref="A4:I4"/>
    <mergeCell ref="A5:A6"/>
    <mergeCell ref="E5:E6"/>
    <mergeCell ref="F5:F6"/>
  </mergeCells>
  <pageMargins left="0.9055118110236221" right="0.70866141732283472" top="0.74803149606299213" bottom="0.74803149606299213" header="0.31496062992125984" footer="0.31496062992125984"/>
  <pageSetup paperSize="9" orientation="landscape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Proteccion y control - Tabla 1</vt:lpstr>
      <vt:lpstr>Manejo de Recursos - Tabla 1</vt:lpstr>
      <vt:lpstr>Investigación y Monitoreo - Tab</vt:lpstr>
      <vt:lpstr>Uso Publico - Tabla 1</vt:lpstr>
      <vt:lpstr>PRESUPUESTO 2019 - Tabla 1</vt:lpstr>
      <vt:lpstr>Presupuesto Ideal año 2019 - 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HP</cp:lastModifiedBy>
  <cp:lastPrinted>2018-08-30T02:08:50Z</cp:lastPrinted>
  <dcterms:created xsi:type="dcterms:W3CDTF">2014-06-06T13:59:23Z</dcterms:created>
  <dcterms:modified xsi:type="dcterms:W3CDTF">2018-08-30T02:15:10Z</dcterms:modified>
</cp:coreProperties>
</file>