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w02\Desktop\"/>
    </mc:Choice>
  </mc:AlternateContent>
  <xr:revisionPtr revIDLastSave="0" documentId="13_ncr:1_{41FAE5F1-5F90-4F03-AA00-8DF8F37F4BFF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Proteccion y control" sheetId="1" r:id="rId1"/>
    <sheet name="Manejo de RRNN" sheetId="2" r:id="rId2"/>
    <sheet name="Ordenamiento ter." sheetId="13" r:id="rId3"/>
    <sheet name="Administración" sheetId="15" r:id="rId4"/>
    <sheet name="Uso Publico" sheetId="5" r:id="rId5"/>
    <sheet name="Presupuesto Ideal 2021" sheetId="12" r:id="rId6"/>
    <sheet name="Cronograma General" sheetId="14" r:id="rId7"/>
  </sheets>
  <definedNames>
    <definedName name="_xlnm.Print_Area" localSheetId="1">'Manejo de RRNN'!$A$1:$AA$14</definedName>
    <definedName name="_xlnm.Print_Area" localSheetId="4">'Uso Publico'!$A$4:$AA$4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7" i="15" l="1"/>
  <c r="T17" i="15"/>
  <c r="V17" i="15"/>
  <c r="X17" i="15"/>
  <c r="Z17" i="15"/>
  <c r="T38" i="5"/>
  <c r="V38" i="5"/>
  <c r="X38" i="5"/>
  <c r="Z38" i="5"/>
  <c r="AA37" i="5"/>
  <c r="AA36" i="5"/>
  <c r="AA38" i="5" l="1"/>
  <c r="D12" i="12"/>
  <c r="C12" i="12"/>
  <c r="B12" i="12"/>
  <c r="AA16" i="15"/>
  <c r="X28" i="2"/>
  <c r="X27" i="2"/>
  <c r="AA26" i="2"/>
  <c r="AA27" i="2"/>
  <c r="AA28" i="2" s="1"/>
  <c r="T27" i="2"/>
  <c r="E12" i="12" l="1"/>
  <c r="F12" i="12" s="1"/>
  <c r="F9" i="12"/>
  <c r="F8" i="12"/>
  <c r="F7" i="12"/>
  <c r="AA25" i="5"/>
  <c r="AA26" i="5"/>
  <c r="T27" i="5"/>
  <c r="V27" i="5"/>
  <c r="V39" i="5" s="1"/>
  <c r="X27" i="5"/>
  <c r="Z27" i="5"/>
  <c r="AA24" i="5"/>
  <c r="AA14" i="5"/>
  <c r="T15" i="5"/>
  <c r="V15" i="5"/>
  <c r="X15" i="5"/>
  <c r="Z15" i="5"/>
  <c r="T15" i="13"/>
  <c r="V15" i="13"/>
  <c r="X15" i="13"/>
  <c r="Z15" i="13"/>
  <c r="V27" i="2"/>
  <c r="T15" i="2"/>
  <c r="V15" i="2"/>
  <c r="X15" i="2"/>
  <c r="Z15" i="2"/>
  <c r="Z28" i="2" s="1"/>
  <c r="AA14" i="2"/>
  <c r="AA15" i="2" s="1"/>
  <c r="T23" i="1"/>
  <c r="V23" i="1"/>
  <c r="X23" i="1"/>
  <c r="Z23" i="1"/>
  <c r="AA22" i="1"/>
  <c r="AA17" i="1"/>
  <c r="AA15" i="1"/>
  <c r="AA16" i="1"/>
  <c r="AA14" i="1"/>
  <c r="AA15" i="15"/>
  <c r="T39" i="5" l="1"/>
  <c r="Z39" i="5"/>
  <c r="AA15" i="5"/>
  <c r="X39" i="5"/>
  <c r="AA27" i="5"/>
  <c r="V28" i="2"/>
  <c r="T28" i="2"/>
  <c r="AA14" i="13"/>
  <c r="AA25" i="2"/>
  <c r="AA20" i="1"/>
  <c r="AA39" i="5" l="1"/>
  <c r="J40" i="14"/>
  <c r="I40" i="14"/>
  <c r="H40" i="14"/>
  <c r="J49" i="14"/>
  <c r="J2" i="14" s="1"/>
  <c r="H49" i="14"/>
  <c r="K34" i="14"/>
  <c r="J50" i="14"/>
  <c r="H50" i="14"/>
  <c r="H38" i="14"/>
  <c r="J33" i="14"/>
  <c r="J32" i="14" s="1"/>
  <c r="J28" i="14"/>
  <c r="J23" i="14"/>
  <c r="J22" i="14" s="1"/>
  <c r="J5" i="14"/>
  <c r="D30" i="14"/>
  <c r="D35" i="14" s="1"/>
  <c r="D39" i="14" s="1"/>
  <c r="I51" i="14"/>
  <c r="G51" i="14"/>
  <c r="G49" i="14" s="1"/>
  <c r="I39" i="14"/>
  <c r="H39" i="14"/>
  <c r="G39" i="14"/>
  <c r="G37" i="14"/>
  <c r="I35" i="14"/>
  <c r="I33" i="14" s="1"/>
  <c r="H35" i="14"/>
  <c r="G35" i="14"/>
  <c r="G33" i="14" s="1"/>
  <c r="G32" i="14" s="1"/>
  <c r="I30" i="14"/>
  <c r="I28" i="14" s="1"/>
  <c r="H30" i="14"/>
  <c r="H28" i="14" s="1"/>
  <c r="G30" i="14"/>
  <c r="G28" i="14" s="1"/>
  <c r="I25" i="14"/>
  <c r="I23" i="14" s="1"/>
  <c r="H25" i="14"/>
  <c r="G25" i="14"/>
  <c r="I20" i="14"/>
  <c r="K20" i="14" s="1"/>
  <c r="H20" i="14"/>
  <c r="G20" i="14"/>
  <c r="I18" i="14"/>
  <c r="I16" i="14" s="1"/>
  <c r="H18" i="14"/>
  <c r="G18" i="14"/>
  <c r="G16" i="14" s="1"/>
  <c r="I15" i="14"/>
  <c r="K15" i="14" s="1"/>
  <c r="H15" i="14"/>
  <c r="I13" i="14"/>
  <c r="K13" i="14" s="1"/>
  <c r="H13" i="14"/>
  <c r="AA19" i="1"/>
  <c r="AA18" i="1"/>
  <c r="AA23" i="1" s="1"/>
  <c r="H12" i="14"/>
  <c r="I11" i="14"/>
  <c r="I10" i="14" s="1"/>
  <c r="H11" i="14"/>
  <c r="H10" i="14" s="1"/>
  <c r="G11" i="14"/>
  <c r="G10" i="14" s="1"/>
  <c r="I9" i="14"/>
  <c r="H9" i="14"/>
  <c r="I6" i="14"/>
  <c r="H6" i="14"/>
  <c r="I7" i="14"/>
  <c r="H7" i="14"/>
  <c r="H5" i="14" s="1"/>
  <c r="D41" i="14" l="1"/>
  <c r="D51" i="14"/>
  <c r="I22" i="14"/>
  <c r="K22" i="14" s="1"/>
  <c r="G50" i="14"/>
  <c r="K6" i="14"/>
  <c r="K9" i="14"/>
  <c r="H23" i="14"/>
  <c r="H22" i="14" s="1"/>
  <c r="K35" i="14"/>
  <c r="K39" i="14"/>
  <c r="K51" i="14"/>
  <c r="K49" i="14" s="1"/>
  <c r="H36" i="14"/>
  <c r="K25" i="14"/>
  <c r="K23" i="14" s="1"/>
  <c r="G23" i="14"/>
  <c r="G22" i="14" s="1"/>
  <c r="H33" i="14"/>
  <c r="I36" i="14"/>
  <c r="I50" i="14"/>
  <c r="I49" i="14"/>
  <c r="K18" i="14"/>
  <c r="K11" i="14"/>
  <c r="K7" i="14"/>
  <c r="K5" i="14" s="1"/>
  <c r="I5" i="14"/>
  <c r="G2" i="14"/>
  <c r="G6" i="14"/>
  <c r="G7" i="14"/>
  <c r="G5" i="14" s="1"/>
  <c r="AA15" i="13"/>
  <c r="K50" i="14" l="1"/>
  <c r="G41" i="14"/>
  <c r="G40" i="14" s="1"/>
  <c r="K40" i="14" s="1"/>
  <c r="H41" i="14"/>
  <c r="G38" i="14"/>
  <c r="J38" i="14"/>
  <c r="H29" i="14"/>
  <c r="K19" i="14"/>
  <c r="I19" i="14"/>
  <c r="H19" i="14"/>
  <c r="H14" i="14"/>
  <c r="K12" i="14"/>
  <c r="I12" i="14"/>
  <c r="I14" i="14"/>
  <c r="H16" i="14"/>
  <c r="K16" i="14" s="1"/>
  <c r="I8" i="14"/>
  <c r="H32" i="14" l="1"/>
  <c r="H2" i="14" s="1"/>
  <c r="K38" i="14"/>
  <c r="G36" i="14"/>
  <c r="J37" i="14"/>
  <c r="J36" i="14"/>
  <c r="K14" i="14"/>
  <c r="G29" i="14"/>
  <c r="G19" i="14"/>
  <c r="I24" i="14"/>
  <c r="K24" i="14"/>
  <c r="K8" i="14"/>
  <c r="H8" i="14"/>
  <c r="K10" i="14"/>
  <c r="K36" i="14" l="1"/>
  <c r="H24" i="14"/>
  <c r="I29" i="14"/>
  <c r="K30" i="14"/>
  <c r="G24" i="14"/>
  <c r="K29" i="14" l="1"/>
  <c r="K28" i="14"/>
  <c r="I41" i="14"/>
  <c r="K41" i="14" s="1"/>
  <c r="I32" i="14" l="1"/>
  <c r="K32" i="14" s="1"/>
  <c r="I2" i="14" l="1"/>
  <c r="K2" i="14" s="1"/>
</calcChain>
</file>

<file path=xl/sharedStrings.xml><?xml version="1.0" encoding="utf-8"?>
<sst xmlns="http://schemas.openxmlformats.org/spreadsheetml/2006/main" count="541" uniqueCount="209">
  <si>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</si>
  <si>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</si>
  <si>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</si>
  <si>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</si>
  <si>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</si>
  <si>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</si>
  <si>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</si>
  <si>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</si>
  <si>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</si>
  <si>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</si>
  <si>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</si>
  <si>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</si>
  <si>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</si>
  <si>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</si>
  <si>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</si>
  <si>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</si>
  <si>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</si>
  <si>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</si>
  <si>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</si>
  <si>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</si>
  <si>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</si>
  <si>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</si>
  <si>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</si>
  <si>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</si>
  <si>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Área Protegida</t>
  </si>
  <si>
    <t>CONAP</t>
  </si>
  <si>
    <t>Uso Público</t>
  </si>
  <si>
    <t>1. Línea de acción: Conservación del área protegida y su biodiversidad.</t>
  </si>
  <si>
    <t>Conservación del Área Protegida y su Biodiversidad</t>
  </si>
  <si>
    <t>2. Línea de acción: Conservación del área protegida y su biodiversidad</t>
  </si>
  <si>
    <t>RUBROS</t>
  </si>
  <si>
    <t>COSTO/ UNIDAD/Q.</t>
  </si>
  <si>
    <t>Verifica-dores</t>
  </si>
  <si>
    <t>Respon-sable</t>
  </si>
  <si>
    <t xml:space="preserve">Código </t>
  </si>
  <si>
    <t>Protección y Control</t>
  </si>
  <si>
    <t>Manejo de Recursos</t>
  </si>
  <si>
    <t>MUNICIPALIDAD</t>
  </si>
  <si>
    <t>RENGLON</t>
  </si>
  <si>
    <t>UNIDAD DE MEDIDA</t>
  </si>
  <si>
    <t>CANTIDAD</t>
  </si>
  <si>
    <t>CODIGO</t>
  </si>
  <si>
    <t>COMUNIDAD</t>
  </si>
  <si>
    <t>OTRAS INSTITUCIONES (Q)</t>
  </si>
  <si>
    <t>GRAN TOTAL</t>
  </si>
  <si>
    <t>PROGRAMA DE CONTROL Y VIGILANCIA</t>
  </si>
  <si>
    <t>TOTAL POR PROGRAMA</t>
  </si>
  <si>
    <t>SUB TOTAL AC=</t>
  </si>
  <si>
    <t>PROGRAMA DE MANEJO DE RECUROS</t>
  </si>
  <si>
    <t>Sub Programa Manejo Forestal</t>
  </si>
  <si>
    <t>Sub Programa de Vida Silvetre</t>
  </si>
  <si>
    <t>PROGRAMA DE USO PUBLICO</t>
  </si>
  <si>
    <t>Sub Programa de Interpretación y Educación Ambiental</t>
  </si>
  <si>
    <t>Sub Programa de Divulgación</t>
  </si>
  <si>
    <t>Municipalidad</t>
  </si>
  <si>
    <t>Sub Programa de Turismo Sostenible</t>
  </si>
  <si>
    <t>Fotografías e informes.</t>
  </si>
  <si>
    <t>Comunitario</t>
  </si>
  <si>
    <t xml:space="preserve"> </t>
  </si>
  <si>
    <t>PARQUE REGIONAL MUNICIPAL "CERRO MAMPIL"</t>
  </si>
  <si>
    <t>Área Protegida cerro Mampil Santa Ana Huista</t>
  </si>
  <si>
    <t>Parque Regional Municipal Cerro Mampil, Santa Ana Huista</t>
  </si>
  <si>
    <t>Comunitario (en especie)</t>
  </si>
  <si>
    <t xml:space="preserve">Municipalidad </t>
  </si>
  <si>
    <t>Trifoliares (100)</t>
  </si>
  <si>
    <t>Resposables</t>
  </si>
  <si>
    <t>Área protegida</t>
  </si>
  <si>
    <t>informes libretas de campo</t>
  </si>
  <si>
    <t>3. Sub programa: Manejo Forestal</t>
  </si>
  <si>
    <t>Informes y fotografías</t>
  </si>
  <si>
    <t>2. Programa: Programa de Ordenamiento Territorial, y conflictividad agraria</t>
  </si>
  <si>
    <t>Ordenamiento Territorial</t>
  </si>
  <si>
    <t>Municipalidad y CONAP</t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</si>
  <si>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para prevenir y controlar los incendios forestales a través de reuniones con municipalidad,  organizaciones comunitarias e instituciones </t>
    </r>
  </si>
  <si>
    <r>
      <rPr>
        <b/>
        <sz val="10"/>
        <rFont val="Arial"/>
        <family val="2"/>
      </rPr>
      <t xml:space="preserve">Actividad 1.1. </t>
    </r>
    <r>
      <rPr>
        <sz val="10"/>
        <rFont val="Arial"/>
        <family val="2"/>
      </rPr>
      <t>Elaboración de plan de control y combate de incendios forestales para el área protegida</t>
    </r>
  </si>
  <si>
    <r>
      <rPr>
        <b/>
        <sz val="10"/>
        <color theme="1"/>
        <rFont val="Arial"/>
        <family val="2"/>
      </rPr>
      <t>Resultado 1.2</t>
    </r>
    <r>
      <rPr>
        <sz val="10"/>
        <color theme="1"/>
        <rFont val="Arial"/>
        <family val="2"/>
      </rPr>
      <t xml:space="preserve">. Autoridades locales de 4 comunidades con influencia en el área  se capacitan sobre prevención y control de incendios forestales en el área protegida 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</si>
  <si>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>Taller de Sencibilizacion a  Alcaldes aux. y Guardabosques y Brigada Forestal comunitaria del área protegida Cerro Mampil Santa Ana Huista</t>
    </r>
  </si>
  <si>
    <r>
      <rPr>
        <b/>
        <sz val="10"/>
        <rFont val="Arial"/>
        <family val="2"/>
      </rPr>
      <t>Resultado 1.3.</t>
    </r>
    <r>
      <rPr>
        <sz val="10"/>
        <rFont val="Arial"/>
        <family val="2"/>
      </rPr>
      <t xml:space="preserve"> Evitar Incendios Forestales dentro del Área Protegida</t>
    </r>
  </si>
  <si>
    <r>
      <rPr>
        <b/>
        <sz val="10"/>
        <rFont val="Arial"/>
        <family val="2"/>
      </rPr>
      <t xml:space="preserve">Actividad 1.3. </t>
    </r>
    <r>
      <rPr>
        <sz val="10"/>
        <rFont val="Arial"/>
        <family val="2"/>
      </rPr>
      <t>Elaboración de Rondas Corta Fuego y Control permanente en Época Crítica de Incidencia</t>
    </r>
  </si>
  <si>
    <r>
      <rPr>
        <b/>
        <sz val="10"/>
        <rFont val="Arial"/>
        <family val="2"/>
      </rPr>
      <t>Resultado 1.4.</t>
    </r>
    <r>
      <rPr>
        <sz val="10"/>
        <rFont val="Arial"/>
        <family val="2"/>
      </rPr>
      <t xml:space="preserve"> Se cuenta con afiches y trifoliares que den a conocer la necesidad de prevención de incendios forestales, y dar a conocer al visitante nacional y extranjero la importancia del PRM.  </t>
    </r>
  </si>
  <si>
    <r>
      <rPr>
        <b/>
        <sz val="10"/>
        <rFont val="Arial"/>
        <family val="2"/>
      </rPr>
      <t xml:space="preserve">Resultado 1.5. </t>
    </r>
    <r>
      <rPr>
        <sz val="10"/>
        <rFont val="Arial"/>
        <family val="2"/>
      </rPr>
      <t>Se cuenta con Equipo y herramienta para abastecer brigada forestal de 10 personas</t>
    </r>
  </si>
  <si>
    <r>
      <rPr>
        <b/>
        <sz val="10"/>
        <rFont val="Arial"/>
        <family val="2"/>
      </rPr>
      <t>Actividad 1.4.</t>
    </r>
    <r>
      <rPr>
        <sz val="10"/>
        <rFont val="Arial"/>
        <family val="2"/>
      </rPr>
      <t xml:space="preserve"> Diagramación y Elaboración de afiches y trifoliares</t>
    </r>
  </si>
  <si>
    <r>
      <rPr>
        <b/>
        <sz val="10"/>
        <rFont val="Arial"/>
        <family val="2"/>
      </rPr>
      <t xml:space="preserve">Actividad 1.5. </t>
    </r>
    <r>
      <rPr>
        <sz val="10"/>
        <rFont val="Arial"/>
        <family val="2"/>
      </rPr>
      <t>Equipo y herramienta</t>
    </r>
  </si>
  <si>
    <r>
      <rPr>
        <b/>
        <sz val="10"/>
        <color theme="1"/>
        <rFont val="Arial"/>
        <family val="2"/>
      </rPr>
      <t xml:space="preserve">Objetivo 2. </t>
    </r>
    <r>
      <rPr>
        <sz val="10"/>
        <rFont val="Arial"/>
        <family val="2"/>
      </rPr>
      <t>Involucramiento de Autoridades locales (guardabosques y alcaldes auxiliares) para la realización de monitoreo y vigilancia de los recursos naturales y la biodiversidad.</t>
    </r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</si>
  <si>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 y el CONAP</t>
    </r>
  </si>
  <si>
    <r>
      <rPr>
        <b/>
        <sz val="10"/>
        <rFont val="Arial"/>
        <family val="2"/>
      </rPr>
      <t>Resultado 2.1.</t>
    </r>
    <r>
      <rPr>
        <sz val="10"/>
        <rFont val="Arial"/>
        <family val="2"/>
      </rPr>
      <t xml:space="preserve"> Se cuenta con informes de los recorridos y sanciones emitidas </t>
    </r>
  </si>
  <si>
    <r>
      <rPr>
        <b/>
        <sz val="10"/>
        <rFont val="Arial"/>
        <family val="2"/>
      </rPr>
      <t>Actividad 2.1.</t>
    </r>
    <r>
      <rPr>
        <sz val="10"/>
        <rFont val="Arial"/>
        <family val="2"/>
      </rPr>
      <t xml:space="preserve"> Recorridos de Guardabosques coordinación con autoridades locales para el control de la extracción de recursos naturales de forma ilegal y técnico forestal</t>
    </r>
  </si>
  <si>
    <r>
      <rPr>
        <b/>
        <sz val="10"/>
        <rFont val="Arial"/>
        <family val="2"/>
      </rPr>
      <t>Resultado 2.2.</t>
    </r>
    <r>
      <rPr>
        <sz val="10"/>
        <rFont val="Arial"/>
        <family val="2"/>
      </rPr>
      <t xml:space="preserve"> Se realiza eliminación de malezas de toda el área protegida con el fin de mantener limpio el parque arquelogico.</t>
    </r>
  </si>
  <si>
    <r>
      <rPr>
        <b/>
        <sz val="10"/>
        <rFont val="Arial"/>
        <family val="2"/>
      </rPr>
      <t>Actividad 2.2.</t>
    </r>
    <r>
      <rPr>
        <sz val="10"/>
        <rFont val="Arial"/>
        <family val="2"/>
      </rPr>
      <t xml:space="preserve"> Eliminación de malezas no deseadas con el fin de mantener limpio el área protegida</t>
    </r>
  </si>
  <si>
    <r>
      <rPr>
        <b/>
        <sz val="10"/>
        <color theme="3" tint="-0.499984740745262"/>
        <rFont val="Arial"/>
        <family val="2"/>
      </rPr>
      <t xml:space="preserve">Resultado 1. </t>
    </r>
    <r>
      <rPr>
        <sz val="10"/>
        <color theme="3" tint="-0.499984740745262"/>
        <rFont val="Arial"/>
        <family val="2"/>
      </rPr>
      <t>Se recuperan 2 has de bosques</t>
    </r>
  </si>
  <si>
    <r>
      <rPr>
        <b/>
        <sz val="10"/>
        <color theme="3" tint="-0.499984740745262"/>
        <rFont val="Arial"/>
        <family val="2"/>
      </rPr>
      <t xml:space="preserve">Actividad 1.1. </t>
    </r>
    <r>
      <rPr>
        <sz val="10"/>
        <color theme="3" tint="-0.499984740745262"/>
        <rFont val="Arial"/>
        <family val="2"/>
      </rPr>
      <t xml:space="preserve">Recuperar el recurso mediante proyectos de reforestación y protección en el área </t>
    </r>
  </si>
  <si>
    <r>
      <rPr>
        <b/>
        <sz val="10"/>
        <color theme="3" tint="-0.499984740745262"/>
        <rFont val="Arial"/>
        <family val="2"/>
      </rPr>
      <t xml:space="preserve">Actividad 1.1. </t>
    </r>
    <r>
      <rPr>
        <sz val="10"/>
        <color theme="3" tint="-0.499984740745262"/>
        <rFont val="Arial"/>
        <family val="2"/>
      </rPr>
      <t>Implementación área piloto de maíz rayo  con el fin de conservar la biodiversidad del área</t>
    </r>
  </si>
  <si>
    <r>
      <rPr>
        <b/>
        <sz val="10"/>
        <color theme="3" tint="-0.499984740745262"/>
        <rFont val="Arial"/>
        <family val="2"/>
      </rPr>
      <t xml:space="preserve">Resultado 1. </t>
    </r>
    <r>
      <rPr>
        <sz val="10"/>
        <color theme="3" tint="-0.499984740745262"/>
        <rFont val="Arial"/>
        <family val="2"/>
      </rPr>
      <t>Definir estrategias para el manejo sostenible de los recursos naturales del área protegida</t>
    </r>
  </si>
  <si>
    <r>
      <rPr>
        <b/>
        <sz val="10"/>
        <rFont val="Arial"/>
        <family val="2"/>
      </rPr>
      <t xml:space="preserve">Actividad 1.1. </t>
    </r>
    <r>
      <rPr>
        <sz val="10"/>
        <rFont val="Arial"/>
        <family val="2"/>
      </rPr>
      <t>Capacitacion a personal de la municipalidad y guarda bosques de comunidades aledañas al área protegida sobre especies amenazas y estretegias de conservacion</t>
    </r>
  </si>
  <si>
    <r>
      <rPr>
        <b/>
        <sz val="10"/>
        <color theme="1"/>
        <rFont val="Arial"/>
        <family val="2"/>
      </rPr>
      <t>Resultado 1.</t>
    </r>
    <r>
      <rPr>
        <sz val="10"/>
        <color theme="1"/>
        <rFont val="Arial"/>
        <family val="2"/>
      </rPr>
      <t xml:space="preserve">  Contar con una infraestructura minima para el area.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</si>
  <si>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 Distribución de material audiovisual afiches y  trifoliares que promueva y den a conocer la importancia del Área Protegida</t>
    </r>
  </si>
  <si>
    <r>
      <rPr>
        <b/>
        <sz val="10"/>
        <rFont val="Arial"/>
        <family val="2"/>
      </rPr>
      <t>Actividad 1.1.1.</t>
    </r>
    <r>
      <rPr>
        <sz val="10"/>
        <rFont val="Arial"/>
        <family val="2"/>
      </rPr>
      <t xml:space="preserve"> Diseño de materiales de dibulgación (afiches, trifoliares y medios audiovisuales)</t>
    </r>
  </si>
  <si>
    <r>
      <rPr>
        <b/>
        <sz val="10"/>
        <rFont val="Arial"/>
        <family val="2"/>
      </rPr>
      <t>Actividad 1.1.2.</t>
    </r>
    <r>
      <rPr>
        <sz val="10"/>
        <rFont val="Arial"/>
        <family val="2"/>
      </rPr>
      <t xml:space="preserve"> Reproducción de materiales de dibulgación (afiches, trifoliares y medios audiovisuales)</t>
    </r>
  </si>
  <si>
    <r>
      <rPr>
        <b/>
        <sz val="10"/>
        <rFont val="Arial"/>
        <family val="2"/>
      </rPr>
      <t xml:space="preserve">Resultado 1. </t>
    </r>
    <r>
      <rPr>
        <sz val="10"/>
        <rFont val="Arial"/>
        <family val="2"/>
      </rPr>
      <t xml:space="preserve"> Contar con una infraestructura minima para el area.</t>
    </r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</si>
  <si>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Construcción de 2 casetas ecológica en el área protegida con el fin de darle más realce y vistosidad al parque arqueológico.</t>
    </r>
  </si>
  <si>
    <r>
      <rPr>
        <b/>
        <sz val="10"/>
        <rFont val="Arial"/>
        <family val="2"/>
      </rPr>
      <t xml:space="preserve">Resultado 1.2. </t>
    </r>
    <r>
      <rPr>
        <sz val="10"/>
        <rFont val="Arial"/>
        <family val="2"/>
      </rPr>
      <t>Definir un trayecto de sendero dentro del area.</t>
    </r>
  </si>
  <si>
    <r>
      <rPr>
        <b/>
        <sz val="10"/>
        <rFont val="Arial"/>
        <family val="2"/>
      </rPr>
      <t>Actividad 1.2.</t>
    </r>
    <r>
      <rPr>
        <sz val="10"/>
        <rFont val="Arial"/>
        <family val="2"/>
      </rPr>
      <t xml:space="preserve"> Rotular el sendero definido dentro del area protegido hasta el mirador y centrontro ceremonial.</t>
    </r>
  </si>
  <si>
    <t xml:space="preserve">Municipalidad,  CONAP </t>
  </si>
  <si>
    <t>municipalidad, CONAP.</t>
  </si>
  <si>
    <t xml:space="preserve">Acta de confomrción, listado </t>
  </si>
  <si>
    <t xml:space="preserve">Informe de la actividad (plan, listados y fotos) </t>
  </si>
  <si>
    <t>Mantas vinilicas (2)</t>
  </si>
  <si>
    <t>Listado y fotografias de la entrega.</t>
  </si>
  <si>
    <t>Infome de la actividad</t>
  </si>
  <si>
    <t>Municipio de Santa Ana Huista</t>
  </si>
  <si>
    <t>Pagina creada</t>
  </si>
  <si>
    <t>PLAN OPERATIVO ANUAL 2021</t>
  </si>
  <si>
    <t>MUNICIPALIDAD DE SANTA ANA HUISTA</t>
  </si>
  <si>
    <t>3. Programa: Protección y control</t>
  </si>
  <si>
    <t>Un plan elaborado para prevenir y controlar los incendios forestales así como otras emergencias dentro del área protegida.</t>
  </si>
  <si>
    <t>Área Protegida - Municipio</t>
  </si>
  <si>
    <t xml:space="preserve">Autoridades locales de 3 comunidades aledañas al área  se capacitan sobre prevención y control de incendios forestales en el área protegida </t>
  </si>
  <si>
    <t>El área protegida se mantiene protegida contra incendios forestales.</t>
  </si>
  <si>
    <t xml:space="preserve">Se cuenta con material impreso con información sobre prevención de incendios forestales </t>
  </si>
  <si>
    <t>Área Protegida -Municipalidad</t>
  </si>
  <si>
    <t>Se realizan acciónes permamentes de control y vigilancia en el área protegida</t>
  </si>
  <si>
    <r>
      <rPr>
        <b/>
        <sz val="11"/>
        <color theme="1"/>
        <rFont val="Arial Narrow"/>
        <family val="2"/>
      </rPr>
      <t xml:space="preserve">Objetivo 2. </t>
    </r>
    <r>
      <rPr>
        <sz val="11"/>
        <color theme="1"/>
        <rFont val="Arial Narrow"/>
        <family val="2"/>
      </rPr>
      <t xml:space="preserve">Involucrar a las autoridades comunitarias (guardabosques, COCODE y alcaldes auxiliares) y municipales  en la protección y conservación de los recursos </t>
    </r>
    <r>
      <rPr>
        <sz val="11"/>
        <rFont val="Arial Narrow"/>
        <family val="2"/>
      </rPr>
      <t>naturales y la biodiversidad dentro del área protegida.</t>
    </r>
  </si>
  <si>
    <t>1.1.1.Actualizacion del plan de prevencion y control de incendios forestales para el área protegida</t>
  </si>
  <si>
    <t>1.1.2.Conformacion de una comisión municipal para la prevencion control de incendios forestales</t>
  </si>
  <si>
    <t>1.3.1. Mantenimiento de rondas corta fuego y control permanente en epoca crítica de incidencia</t>
  </si>
  <si>
    <t>1.4.1. Elaboracion y distribución de trifoliares y mantas vinilicas sobre la prevención y control de incendios forestales</t>
  </si>
  <si>
    <t>Resultado Esperado 2,021</t>
  </si>
  <si>
    <t>Se cuenta con equipo y herramienta para el control de incendios y atención a otras emergencias.</t>
  </si>
  <si>
    <t>Municipalidad, Comunidades, CONAP, DIPRONA, otras instituciónes</t>
  </si>
  <si>
    <t>Fotografía,sboletas</t>
  </si>
  <si>
    <t xml:space="preserve">  Municipalidad. Otras instituciónes</t>
  </si>
  <si>
    <t>Municipalidad - CONAP</t>
  </si>
  <si>
    <t>Municipalidad, Guardarrecursos de CONAP</t>
  </si>
  <si>
    <t>Fotografías, listado de participantes.</t>
  </si>
  <si>
    <t>Documento del Plan, listados y fotos</t>
  </si>
  <si>
    <t xml:space="preserve">2.1.1. Recorridos y patrullajes de guardabosques en coordinación con autoridades locales y otras instituciónes para el control de ilícitos en el área </t>
  </si>
  <si>
    <t>1.5.1.Gestion y adquisición de equipo y herramienta</t>
  </si>
  <si>
    <t xml:space="preserve"> Objetivo 1.  Poteger y conservar  la biodiversidad del área protegida mediante la implementación de instrumentos y acciónes locales en las epocas correspondientes.</t>
  </si>
  <si>
    <t>2. Programa: Manejo de Recursos Naturales</t>
  </si>
  <si>
    <t>4. Resultado esperado: Recuperar áreas degradas dentro del área protegida a través de regeneración natural y reforestación con especies nativas de la región.</t>
  </si>
  <si>
    <t>1.1.</t>
  </si>
  <si>
    <t>1.1.1. Desarrollo de faenas de reforestación en el área</t>
  </si>
  <si>
    <t>Municipalidad, CONAP, INAB, comunitarios</t>
  </si>
  <si>
    <t>1. Línea de acción:Conservación del área protegida y su biodiversidad</t>
  </si>
  <si>
    <t>3. Sub programa: Tenencia de la tierra</t>
  </si>
  <si>
    <t>Objteivo 1. Delimitar y demarcar el área protegida para su correcta administración</t>
  </si>
  <si>
    <t>El área protegida queda delimitada y demarcada con estructuras permanentes en campo</t>
  </si>
  <si>
    <t>1.1.1. Rectificación y demarcación del limite del área protegida</t>
  </si>
  <si>
    <t>4. Resultado esperado: Los límites del área protegida se delimitan y demarcan para la correcta administración de la misma</t>
  </si>
  <si>
    <t>1.1.1. Establecimiento de una parcela de maíz de rayo</t>
  </si>
  <si>
    <t>Se cuenta con una infraestrutura minima para la atención a visitantes.</t>
  </si>
  <si>
    <t>Municipalidad y otras instituciónes</t>
  </si>
  <si>
    <t>Administración</t>
  </si>
  <si>
    <t>Se cuenta con infraestructura en el área protegida</t>
  </si>
  <si>
    <t>1.1.1.Diseño y construcción de infraestructura para promover educación ambiental y tursimo dentro del area protegida (sendero, casetas, entre otras)</t>
  </si>
  <si>
    <t>Municipalidad-CONAP, Otras instituciónes</t>
  </si>
  <si>
    <t>Fotografías del (los) rótulos en campo</t>
  </si>
  <si>
    <t>Comunnidades aledañas al AP y cabecera municipal de Santa Ana Huista</t>
  </si>
  <si>
    <t>1.1.1. Tres charlas a nivel de centros educativos y comunidades involucradas en el manejo del AP</t>
  </si>
  <si>
    <t>1.1. La población local se concientiza  sobre la importancia del área protegida y su diversidad biológica</t>
  </si>
  <si>
    <t>2. Programa: Uso Publico</t>
  </si>
  <si>
    <t>3. Sub programa: Divulgación y relaciónes públicas</t>
  </si>
  <si>
    <t>Muni</t>
  </si>
  <si>
    <t>Comunidad</t>
  </si>
  <si>
    <t>2.2.2. Creación de fam-page sobre el área protegida</t>
  </si>
  <si>
    <t>2.2.3. Participación en un COMUDE para socilaizar infroamción referente al área protegida</t>
  </si>
  <si>
    <t>1. Línea de acción: Conservación del Área Protegida y su Biodiversidad</t>
  </si>
  <si>
    <t>2. Programa: Uso Público</t>
  </si>
  <si>
    <t>Material divulgativo</t>
  </si>
  <si>
    <t>Fotografias del evento</t>
  </si>
  <si>
    <t>3. Sub programa: Educación ambiental</t>
  </si>
  <si>
    <t>Que la población local sea instruida en el tema de áreas protegidas y diversidad biológica</t>
  </si>
  <si>
    <t xml:space="preserve"> Objetivo 1. Sensibilizar a la población local sobre la importancia de la proteccion de las áreas protegidas y su biodiversidad.</t>
  </si>
  <si>
    <t xml:space="preserve"> Objetivo 2. Divulgar por diferentes medios sobre la importancia del área protegida así como las acciónes de manejo que se desarrollar en la misma.</t>
  </si>
  <si>
    <t>Se cuenta con herramientas y material que contribuyen a la divulgación del área protegida</t>
  </si>
  <si>
    <t>Sostenibilidad financiera</t>
  </si>
  <si>
    <t>Se cuenta con un presupuesto anual para la administración y manejo del área</t>
  </si>
  <si>
    <t xml:space="preserve"> Objetivo 1. Gestionar fondos para el manejo y la administración del área protegida</t>
  </si>
  <si>
    <t>1.1.1.  Elaboración y gestión del presupuesto anual para el manejo y administración del área protegida.</t>
  </si>
  <si>
    <t>Se cuenta con la aprobación del presupuesto anual para el manejo del área</t>
  </si>
  <si>
    <t>4. Sub programas: Control y vigilancia y prevención y atención a emergencias</t>
  </si>
  <si>
    <t>Objetivo 1. Definir estrategias para la conservación y manejo sostenible de la diversidad biológica del área protegida</t>
  </si>
  <si>
    <t>Municipalidad y CONAP, Otras instituciónes</t>
  </si>
  <si>
    <t>Otras instituciones</t>
  </si>
  <si>
    <t>Otras instituciónes</t>
  </si>
  <si>
    <t>2.1.1. Diseño e impresión de material divulgativo (trifolires, afiches, mantas)</t>
  </si>
  <si>
    <t>PRESUPUESTO IDEAL PARA EL MANEJO DEL AREA EN EL AÑO 2021</t>
  </si>
  <si>
    <t>PARQUE REGIONAL MUNICIPAL CERRO MAMPIL</t>
  </si>
  <si>
    <t>OTRAS INSTITUCIONES</t>
  </si>
  <si>
    <t>PROGRAMA DE MANEJO</t>
  </si>
  <si>
    <t>TOTAL POR DONANTE</t>
  </si>
  <si>
    <t>Área protegida/ Vivero Municipal</t>
  </si>
  <si>
    <t xml:space="preserve">1.2.1 limpia y chapeo de ares reforestadas </t>
  </si>
  <si>
    <t>Contracion de guardian del Parque regional Cerro Mampil</t>
  </si>
  <si>
    <t>1.1.2 Elaborar contrato de guardian del Parque Regional Cerro Mampil</t>
  </si>
  <si>
    <t>Contrato de trabajo</t>
  </si>
  <si>
    <t>5. Resultado esperado: Los recursos naturales del área se mantienen protegidos y conservados</t>
  </si>
  <si>
    <t>1.2.1. Taller sobre tecnicas basicas para el prevencion y control de incendios forestales, a la brigada municipal, guardarecursos,  lideres comunitarios</t>
  </si>
  <si>
    <t>Otras instituciónes (CONRED)</t>
  </si>
  <si>
    <t>3. Sub programa: Manejo de vida silvestre</t>
  </si>
  <si>
    <t>4. Resultado esperado: Se contribuye en la manejo de las especies endemicas y de importancia local dentro del área protegida</t>
  </si>
  <si>
    <t>Se promueve la produccion de maíz de rayocomo especie endemica en el área protegida de manera natural</t>
  </si>
  <si>
    <t>Objetivo 1. Implementar acciónes para la recuperación de la cobertura boscosa en áreas degradadas y/o desprovistas de bosque dentro del área protegida</t>
  </si>
  <si>
    <t>Se recuperan 2 hectáreas de bosque</t>
  </si>
  <si>
    <t>Seguimiento y mantenimiento a áreas reforestadas</t>
  </si>
  <si>
    <t xml:space="preserve"> Objetivo 1.  Construir infraestructura minima en el área protegida para fomentar educación ambiental y el turismo</t>
  </si>
  <si>
    <t>1.1.2. Diseño, realizacion y colocación de un rótulo informativo en la entrada del área protegida.</t>
  </si>
  <si>
    <t>3. Sub programa: Turismo sostenible</t>
  </si>
  <si>
    <t>4. Resultado esperado: La población local reconoce la importancia del área protegida y las acciónes de manejo que se realizan en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</si>
</sst>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Q&quot;#,##0_);[Red]\(&quot;Q&quot;#,##0\)"/>
    <numFmt numFmtId="165" formatCode="&quot;Q&quot;#,##0.00_);[Red]\(&quot;Q&quot;#,##0.00\)"/>
    <numFmt numFmtId="166" formatCode="[$Q-100A]#,##0.00"/>
    <numFmt numFmtId="167" formatCode="&quot;Q&quot;#,##0.00"/>
    <numFmt numFmtId="168" formatCode="&quot;Q&quot;#,##0.00;[Red]&quot;Q&quot;#,##0.00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12"/>
      <color theme="1"/>
      <name val="Arial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1"/>
      <color rgb="FFFF0000"/>
      <name val="Arial Narrow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11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justify"/>
    </xf>
    <xf numFmtId="0" fontId="8" fillId="0" borderId="0" xfId="0" applyFont="1" applyAlignment="1">
      <alignment vertical="justify"/>
    </xf>
    <xf numFmtId="0" fontId="8" fillId="0" borderId="0" xfId="0" applyFont="1"/>
    <xf numFmtId="0" fontId="1" fillId="0" borderId="0" xfId="0" applyFont="1" applyBorder="1"/>
    <xf numFmtId="0" fontId="2" fillId="0" borderId="0" xfId="0" applyFont="1"/>
    <xf numFmtId="166" fontId="0" fillId="0" borderId="0" xfId="0" applyNumberFormat="1"/>
    <xf numFmtId="0" fontId="0" fillId="0" borderId="1" xfId="0" applyBorder="1"/>
    <xf numFmtId="0" fontId="15" fillId="0" borderId="0" xfId="0" applyFont="1" applyBorder="1" applyAlignment="1">
      <alignment horizontal="center" vertical="top"/>
    </xf>
    <xf numFmtId="0" fontId="16" fillId="0" borderId="0" xfId="0" applyFont="1"/>
    <xf numFmtId="0" fontId="11" fillId="0" borderId="0" xfId="0" applyFont="1"/>
    <xf numFmtId="0" fontId="16" fillId="0" borderId="0" xfId="0" applyFont="1" applyBorder="1" applyAlignment="1">
      <alignment horizontal="center" vertical="top"/>
    </xf>
    <xf numFmtId="0" fontId="11" fillId="0" borderId="0" xfId="0" applyFont="1" applyAlignment="1">
      <alignment vertical="justify"/>
    </xf>
    <xf numFmtId="0" fontId="6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18" fillId="6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/>
    <xf numFmtId="167" fontId="0" fillId="0" borderId="1" xfId="0" applyNumberFormat="1" applyBorder="1"/>
    <xf numFmtId="167" fontId="0" fillId="0" borderId="3" xfId="0" applyNumberFormat="1" applyBorder="1"/>
    <xf numFmtId="167" fontId="2" fillId="0" borderId="3" xfId="0" applyNumberFormat="1" applyFont="1" applyBorder="1"/>
    <xf numFmtId="167" fontId="4" fillId="4" borderId="1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/>
    <xf numFmtId="165" fontId="10" fillId="0" borderId="0" xfId="0" applyNumberFormat="1" applyFont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vertical="center" wrapText="1"/>
    </xf>
    <xf numFmtId="0" fontId="12" fillId="0" borderId="0" xfId="0" applyFont="1" applyAlignment="1"/>
    <xf numFmtId="0" fontId="2" fillId="0" borderId="0" xfId="0" applyFont="1" applyAlignment="1"/>
    <xf numFmtId="0" fontId="24" fillId="3" borderId="0" xfId="0" applyFont="1" applyFill="1"/>
    <xf numFmtId="167" fontId="2" fillId="3" borderId="1" xfId="0" applyNumberFormat="1" applyFont="1" applyFill="1" applyBorder="1"/>
    <xf numFmtId="0" fontId="0" fillId="3" borderId="0" xfId="0" applyFill="1"/>
    <xf numFmtId="167" fontId="14" fillId="4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167" fontId="19" fillId="0" borderId="0" xfId="0" applyNumberFormat="1" applyFont="1" applyFill="1" applyBorder="1" applyAlignment="1">
      <alignment vertical="center" wrapText="1"/>
    </xf>
    <xf numFmtId="167" fontId="20" fillId="3" borderId="1" xfId="0" applyNumberFormat="1" applyFont="1" applyFill="1" applyBorder="1" applyAlignment="1">
      <alignment wrapText="1"/>
    </xf>
    <xf numFmtId="0" fontId="24" fillId="3" borderId="1" xfId="0" applyFont="1" applyFill="1" applyBorder="1" applyAlignment="1">
      <alignment vertical="top" wrapText="1"/>
    </xf>
    <xf numFmtId="0" fontId="0" fillId="4" borderId="2" xfId="0" applyFill="1" applyBorder="1"/>
    <xf numFmtId="0" fontId="0" fillId="4" borderId="4" xfId="0" applyFill="1" applyBorder="1"/>
    <xf numFmtId="167" fontId="0" fillId="4" borderId="1" xfId="0" applyNumberFormat="1" applyFill="1" applyBorder="1"/>
    <xf numFmtId="0" fontId="0" fillId="3" borderId="1" xfId="0" applyFill="1" applyBorder="1" applyAlignment="1">
      <alignment vertical="top" wrapText="1"/>
    </xf>
    <xf numFmtId="0" fontId="0" fillId="4" borderId="1" xfId="0" applyFill="1" applyBorder="1"/>
    <xf numFmtId="167" fontId="0" fillId="3" borderId="1" xfId="0" applyNumberFormat="1" applyFill="1" applyBorder="1"/>
    <xf numFmtId="167" fontId="0" fillId="3" borderId="1" xfId="0" applyNumberFormat="1" applyFill="1" applyBorder="1" applyAlignment="1">
      <alignment horizontal="right" vertical="center"/>
    </xf>
    <xf numFmtId="167" fontId="0" fillId="3" borderId="1" xfId="0" applyNumberFormat="1" applyFill="1" applyBorder="1" applyAlignment="1">
      <alignment vertical="center"/>
    </xf>
    <xf numFmtId="167" fontId="13" fillId="3" borderId="1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167" fontId="19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 wrapText="1"/>
    </xf>
    <xf numFmtId="167" fontId="2" fillId="3" borderId="3" xfId="0" applyNumberFormat="1" applyFont="1" applyFill="1" applyBorder="1"/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28" fillId="10" borderId="1" xfId="0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left" vertical="top" wrapText="1"/>
    </xf>
    <xf numFmtId="0" fontId="29" fillId="0" borderId="9" xfId="0" applyFont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top"/>
    </xf>
    <xf numFmtId="0" fontId="2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9" borderId="1" xfId="0" applyFont="1" applyFill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165" fontId="29" fillId="0" borderId="3" xfId="0" applyNumberFormat="1" applyFont="1" applyBorder="1" applyAlignment="1">
      <alignment horizontal="center" vertical="center" wrapText="1"/>
    </xf>
    <xf numFmtId="165" fontId="29" fillId="9" borderId="3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5" fontId="29" fillId="9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1" xfId="0" applyFont="1" applyBorder="1" applyAlignment="1">
      <alignment vertical="center" wrapText="1"/>
    </xf>
    <xf numFmtId="165" fontId="29" fillId="0" borderId="1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 wrapText="1"/>
    </xf>
    <xf numFmtId="0" fontId="2" fillId="14" borderId="0" xfId="0" applyFont="1" applyFill="1"/>
    <xf numFmtId="0" fontId="2" fillId="14" borderId="0" xfId="0" applyFont="1" applyFill="1" applyAlignment="1">
      <alignment horizontal="center" vertical="center"/>
    </xf>
    <xf numFmtId="0" fontId="16" fillId="14" borderId="0" xfId="0" applyFont="1" applyFill="1"/>
    <xf numFmtId="0" fontId="0" fillId="14" borderId="0" xfId="0" applyFill="1"/>
    <xf numFmtId="0" fontId="0" fillId="14" borderId="0" xfId="0" applyFill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29" fillId="15" borderId="1" xfId="0" applyFont="1" applyFill="1" applyBorder="1" applyAlignment="1">
      <alignment horizontal="center" vertical="center" wrapText="1"/>
    </xf>
    <xf numFmtId="49" fontId="29" fillId="14" borderId="1" xfId="0" applyNumberFormat="1" applyFont="1" applyFill="1" applyBorder="1" applyAlignment="1">
      <alignment horizontal="center" vertical="center" wrapText="1"/>
    </xf>
    <xf numFmtId="49" fontId="29" fillId="14" borderId="1" xfId="0" applyNumberFormat="1" applyFont="1" applyFill="1" applyBorder="1" applyAlignment="1">
      <alignment horizontal="left" vertical="top" wrapText="1"/>
    </xf>
    <xf numFmtId="49" fontId="29" fillId="14" borderId="1" xfId="0" applyNumberFormat="1" applyFont="1" applyFill="1" applyBorder="1" applyAlignment="1">
      <alignment horizontal="left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left" vertical="center" wrapText="1"/>
    </xf>
    <xf numFmtId="0" fontId="29" fillId="14" borderId="1" xfId="0" applyFont="1" applyFill="1" applyBorder="1" applyAlignment="1">
      <alignment vertical="center" wrapText="1"/>
    </xf>
    <xf numFmtId="164" fontId="28" fillId="0" borderId="0" xfId="0" applyNumberFormat="1" applyFont="1" applyBorder="1" applyAlignment="1">
      <alignment horizontal="right" vertical="center"/>
    </xf>
    <xf numFmtId="0" fontId="28" fillId="15" borderId="0" xfId="0" applyFont="1" applyFill="1" applyAlignment="1">
      <alignment vertical="top"/>
    </xf>
    <xf numFmtId="0" fontId="28" fillId="15" borderId="0" xfId="0" applyFont="1" applyFill="1" applyAlignment="1">
      <alignment vertical="justify"/>
    </xf>
    <xf numFmtId="0" fontId="28" fillId="15" borderId="0" xfId="0" applyFont="1" applyFill="1"/>
    <xf numFmtId="0" fontId="33" fillId="10" borderId="1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justify"/>
    </xf>
    <xf numFmtId="0" fontId="29" fillId="0" borderId="0" xfId="0" applyFont="1" applyAlignment="1">
      <alignment vertical="justify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4" fillId="15" borderId="1" xfId="0" applyFont="1" applyFill="1" applyBorder="1" applyAlignment="1">
      <alignment horizontal="center" vertical="center" wrapText="1"/>
    </xf>
    <xf numFmtId="0" fontId="28" fillId="16" borderId="0" xfId="0" applyFont="1" applyFill="1" applyAlignment="1">
      <alignment vertical="top"/>
    </xf>
    <xf numFmtId="0" fontId="28" fillId="16" borderId="0" xfId="0" applyFont="1" applyFill="1" applyAlignment="1">
      <alignment vertical="justify"/>
    </xf>
    <xf numFmtId="0" fontId="28" fillId="16" borderId="0" xfId="0" applyFont="1" applyFill="1"/>
    <xf numFmtId="49" fontId="28" fillId="4" borderId="1" xfId="0" applyNumberFormat="1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center" vertical="top"/>
    </xf>
    <xf numFmtId="4" fontId="29" fillId="9" borderId="1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8" fillId="4" borderId="3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9" fillId="17" borderId="1" xfId="0" applyFont="1" applyFill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/>
    </xf>
    <xf numFmtId="0" fontId="28" fillId="4" borderId="1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0" fillId="0" borderId="0" xfId="0" applyFill="1"/>
    <xf numFmtId="0" fontId="28" fillId="19" borderId="0" xfId="0" applyFont="1" applyFill="1" applyAlignment="1">
      <alignment vertical="justify"/>
    </xf>
    <xf numFmtId="0" fontId="28" fillId="19" borderId="0" xfId="0" applyFont="1" applyFill="1"/>
    <xf numFmtId="0" fontId="29" fillId="19" borderId="1" xfId="0" applyFont="1" applyFill="1" applyBorder="1" applyAlignment="1">
      <alignment horizontal="center" vertical="center" wrapText="1"/>
    </xf>
    <xf numFmtId="0" fontId="29" fillId="19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horizontal="center" vertical="top" wrapText="1"/>
    </xf>
    <xf numFmtId="166" fontId="29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center" vertical="center" wrapText="1"/>
    </xf>
    <xf numFmtId="0" fontId="8" fillId="0" borderId="1" xfId="0" applyFont="1" applyBorder="1"/>
    <xf numFmtId="166" fontId="29" fillId="0" borderId="0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5" fontId="28" fillId="21" borderId="1" xfId="0" applyNumberFormat="1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left" vertical="top" wrapText="1"/>
    </xf>
    <xf numFmtId="0" fontId="14" fillId="15" borderId="0" xfId="0" applyFont="1" applyFill="1" applyAlignment="1">
      <alignment vertical="top"/>
    </xf>
    <xf numFmtId="0" fontId="14" fillId="15" borderId="0" xfId="0" applyFont="1" applyFill="1" applyAlignment="1">
      <alignment vertical="justify"/>
    </xf>
    <xf numFmtId="0" fontId="14" fillId="15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justify"/>
    </xf>
    <xf numFmtId="0" fontId="13" fillId="0" borderId="0" xfId="0" applyFont="1" applyAlignment="1">
      <alignment vertical="justify"/>
    </xf>
    <xf numFmtId="49" fontId="28" fillId="4" borderId="3" xfId="0" applyNumberFormat="1" applyFont="1" applyFill="1" applyBorder="1" applyAlignment="1">
      <alignment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/>
    <xf numFmtId="165" fontId="28" fillId="0" borderId="1" xfId="0" applyNumberFormat="1" applyFont="1" applyBorder="1" applyAlignment="1">
      <alignment horizontal="right" vertical="center" wrapText="1"/>
    </xf>
    <xf numFmtId="168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167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164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wrapText="1"/>
    </xf>
    <xf numFmtId="167" fontId="28" fillId="0" borderId="1" xfId="0" applyNumberFormat="1" applyFont="1" applyBorder="1" applyAlignment="1">
      <alignment horizontal="right" vertical="center" wrapText="1"/>
    </xf>
    <xf numFmtId="166" fontId="28" fillId="0" borderId="1" xfId="0" applyNumberFormat="1" applyFont="1" applyBorder="1" applyAlignment="1">
      <alignment horizontal="right" vertical="center" wrapText="1"/>
    </xf>
    <xf numFmtId="166" fontId="28" fillId="21" borderId="1" xfId="0" applyNumberFormat="1" applyFont="1" applyFill="1" applyBorder="1" applyAlignment="1">
      <alignment horizontal="right" vertical="center" wrapText="1"/>
    </xf>
    <xf numFmtId="166" fontId="28" fillId="0" borderId="1" xfId="0" applyNumberFormat="1" applyFont="1" applyBorder="1"/>
    <xf numFmtId="166" fontId="28" fillId="21" borderId="1" xfId="0" applyNumberFormat="1" applyFont="1" applyFill="1" applyBorder="1"/>
    <xf numFmtId="0" fontId="29" fillId="21" borderId="1" xfId="0" applyFont="1" applyFill="1" applyBorder="1" applyAlignment="1">
      <alignment horizontal="center" vertical="center" wrapText="1"/>
    </xf>
    <xf numFmtId="0" fontId="29" fillId="21" borderId="1" xfId="0" applyFont="1" applyFill="1" applyBorder="1" applyAlignment="1">
      <alignment horizontal="left" vertical="top" wrapText="1"/>
    </xf>
    <xf numFmtId="49" fontId="10" fillId="21" borderId="1" xfId="0" applyNumberFormat="1" applyFont="1" applyFill="1" applyBorder="1" applyAlignment="1">
      <alignment horizontal="center" vertical="top" wrapText="1"/>
    </xf>
    <xf numFmtId="0" fontId="28" fillId="21" borderId="0" xfId="0" applyFont="1" applyFill="1" applyAlignment="1">
      <alignment vertical="top"/>
    </xf>
    <xf numFmtId="0" fontId="28" fillId="21" borderId="0" xfId="0" applyFont="1" applyFill="1" applyAlignment="1">
      <alignment vertical="justify"/>
    </xf>
    <xf numFmtId="0" fontId="28" fillId="21" borderId="0" xfId="0" applyFont="1" applyFill="1"/>
    <xf numFmtId="0" fontId="29" fillId="21" borderId="0" xfId="0" applyFont="1" applyFill="1"/>
    <xf numFmtId="0" fontId="28" fillId="21" borderId="0" xfId="0" applyFont="1" applyFill="1" applyAlignment="1">
      <alignment horizontal="left" vertical="justify"/>
    </xf>
    <xf numFmtId="0" fontId="28" fillId="21" borderId="0" xfId="0" applyFont="1" applyFill="1" applyAlignment="1">
      <alignment horizontal="left"/>
    </xf>
    <xf numFmtId="0" fontId="29" fillId="21" borderId="0" xfId="0" applyFont="1" applyFill="1" applyBorder="1" applyAlignment="1">
      <alignment horizontal="left"/>
    </xf>
    <xf numFmtId="0" fontId="0" fillId="21" borderId="0" xfId="0" applyFill="1" applyBorder="1"/>
    <xf numFmtId="0" fontId="5" fillId="21" borderId="0" xfId="0" applyFont="1" applyFill="1" applyBorder="1" applyAlignment="1">
      <alignment vertical="center"/>
    </xf>
    <xf numFmtId="0" fontId="1" fillId="21" borderId="0" xfId="0" applyFont="1" applyFill="1" applyBorder="1"/>
    <xf numFmtId="0" fontId="36" fillId="0" borderId="0" xfId="0" applyFont="1" applyFill="1" applyBorder="1"/>
    <xf numFmtId="3" fontId="2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" fontId="35" fillId="0" borderId="1" xfId="0" applyNumberFormat="1" applyFont="1" applyBorder="1" applyAlignment="1">
      <alignment horizontal="right"/>
    </xf>
    <xf numFmtId="4" fontId="35" fillId="0" borderId="1" xfId="0" applyNumberFormat="1" applyFont="1" applyFill="1" applyBorder="1" applyAlignment="1">
      <alignment horizontal="right"/>
    </xf>
    <xf numFmtId="0" fontId="6" fillId="0" borderId="6" xfId="0" applyFont="1" applyBorder="1"/>
    <xf numFmtId="4" fontId="13" fillId="0" borderId="5" xfId="0" applyNumberFormat="1" applyFont="1" applyBorder="1"/>
    <xf numFmtId="0" fontId="1" fillId="0" borderId="6" xfId="0" applyFont="1" applyBorder="1"/>
    <xf numFmtId="4" fontId="35" fillId="0" borderId="3" xfId="0" applyNumberFormat="1" applyFont="1" applyBorder="1" applyAlignment="1">
      <alignment horizontal="right"/>
    </xf>
    <xf numFmtId="4" fontId="37" fillId="0" borderId="32" xfId="0" applyNumberFormat="1" applyFont="1" applyFill="1" applyBorder="1" applyAlignment="1">
      <alignment horizontal="right"/>
    </xf>
    <xf numFmtId="4" fontId="13" fillId="0" borderId="33" xfId="0" applyNumberFormat="1" applyFont="1" applyBorder="1" applyAlignment="1">
      <alignment horizontal="right"/>
    </xf>
    <xf numFmtId="4" fontId="37" fillId="22" borderId="32" xfId="0" applyNumberFormat="1" applyFont="1" applyFill="1" applyBorder="1" applyAlignment="1">
      <alignment horizontal="center"/>
    </xf>
    <xf numFmtId="4" fontId="13" fillId="0" borderId="34" xfId="0" applyNumberFormat="1" applyFont="1" applyBorder="1"/>
    <xf numFmtId="4" fontId="35" fillId="0" borderId="9" xfId="0" applyNumberFormat="1" applyFont="1" applyFill="1" applyBorder="1" applyAlignment="1">
      <alignment horizontal="right"/>
    </xf>
    <xf numFmtId="4" fontId="35" fillId="0" borderId="9" xfId="0" applyNumberFormat="1" applyFont="1" applyBorder="1" applyAlignment="1">
      <alignment horizontal="right"/>
    </xf>
    <xf numFmtId="0" fontId="6" fillId="0" borderId="37" xfId="0" applyFont="1" applyBorder="1"/>
    <xf numFmtId="0" fontId="1" fillId="0" borderId="29" xfId="0" applyFont="1" applyBorder="1" applyAlignment="1">
      <alignment wrapText="1"/>
    </xf>
    <xf numFmtId="165" fontId="28" fillId="0" borderId="9" xfId="0" applyNumberFormat="1" applyFont="1" applyFill="1" applyBorder="1" applyAlignment="1">
      <alignment horizontal="right"/>
    </xf>
    <xf numFmtId="165" fontId="28" fillId="0" borderId="9" xfId="0" applyNumberFormat="1" applyFont="1" applyBorder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21" borderId="0" xfId="0" applyFont="1" applyFill="1" applyAlignment="1">
      <alignment horizontal="left" vertical="justify"/>
    </xf>
    <xf numFmtId="0" fontId="29" fillId="0" borderId="1" xfId="0" applyFont="1" applyBorder="1" applyAlignment="1">
      <alignment horizontal="center" vertical="center" wrapText="1"/>
    </xf>
    <xf numFmtId="165" fontId="28" fillId="0" borderId="9" xfId="0" applyNumberFormat="1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167" fontId="28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3" fontId="2" fillId="0" borderId="0" xfId="0" applyNumberFormat="1" applyFont="1" applyAlignment="1"/>
    <xf numFmtId="0" fontId="27" fillId="20" borderId="24" xfId="0" applyFont="1" applyFill="1" applyBorder="1" applyAlignment="1">
      <alignment horizontal="center" vertical="center"/>
    </xf>
    <xf numFmtId="0" fontId="27" fillId="20" borderId="25" xfId="0" applyFont="1" applyFill="1" applyBorder="1" applyAlignment="1">
      <alignment horizontal="center" vertical="center"/>
    </xf>
    <xf numFmtId="0" fontId="27" fillId="20" borderId="26" xfId="0" applyFont="1" applyFill="1" applyBorder="1" applyAlignment="1">
      <alignment horizontal="center" vertical="center"/>
    </xf>
    <xf numFmtId="0" fontId="27" fillId="20" borderId="27" xfId="0" applyFont="1" applyFill="1" applyBorder="1" applyAlignment="1">
      <alignment horizontal="center" vertical="center"/>
    </xf>
    <xf numFmtId="0" fontId="27" fillId="20" borderId="0" xfId="0" applyFont="1" applyFill="1" applyBorder="1" applyAlignment="1">
      <alignment horizontal="center" vertical="center"/>
    </xf>
    <xf numFmtId="0" fontId="27" fillId="20" borderId="28" xfId="0" applyFont="1" applyFill="1" applyBorder="1" applyAlignment="1">
      <alignment horizontal="center" vertical="center"/>
    </xf>
    <xf numFmtId="0" fontId="27" fillId="20" borderId="29" xfId="0" applyFont="1" applyFill="1" applyBorder="1" applyAlignment="1">
      <alignment horizontal="center" vertical="center"/>
    </xf>
    <xf numFmtId="0" fontId="27" fillId="20" borderId="30" xfId="0" applyFont="1" applyFill="1" applyBorder="1" applyAlignment="1">
      <alignment horizontal="center" vertical="center"/>
    </xf>
    <xf numFmtId="0" fontId="27" fillId="20" borderId="3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top" wrapText="1"/>
    </xf>
    <xf numFmtId="0" fontId="29" fillId="3" borderId="10" xfId="0" applyFont="1" applyFill="1" applyBorder="1" applyAlignment="1">
      <alignment horizontal="center" vertical="top" wrapText="1"/>
    </xf>
    <xf numFmtId="0" fontId="29" fillId="3" borderId="4" xfId="0" applyFont="1" applyFill="1" applyBorder="1" applyAlignment="1">
      <alignment horizontal="center" vertical="top" wrapText="1"/>
    </xf>
    <xf numFmtId="0" fontId="27" fillId="18" borderId="24" xfId="0" applyFont="1" applyFill="1" applyBorder="1" applyAlignment="1">
      <alignment horizontal="center"/>
    </xf>
    <xf numFmtId="0" fontId="27" fillId="18" borderId="25" xfId="0" applyFont="1" applyFill="1" applyBorder="1" applyAlignment="1">
      <alignment horizontal="center"/>
    </xf>
    <xf numFmtId="0" fontId="27" fillId="18" borderId="26" xfId="0" applyFont="1" applyFill="1" applyBorder="1" applyAlignment="1">
      <alignment horizontal="center"/>
    </xf>
    <xf numFmtId="0" fontId="27" fillId="18" borderId="27" xfId="0" applyFont="1" applyFill="1" applyBorder="1" applyAlignment="1">
      <alignment horizontal="center"/>
    </xf>
    <xf numFmtId="0" fontId="27" fillId="18" borderId="0" xfId="0" applyFont="1" applyFill="1" applyBorder="1" applyAlignment="1">
      <alignment horizontal="center"/>
    </xf>
    <xf numFmtId="0" fontId="27" fillId="18" borderId="28" xfId="0" applyFont="1" applyFill="1" applyBorder="1" applyAlignment="1">
      <alignment horizontal="center"/>
    </xf>
    <xf numFmtId="49" fontId="28" fillId="4" borderId="3" xfId="0" applyNumberFormat="1" applyFont="1" applyFill="1" applyBorder="1" applyAlignment="1">
      <alignment horizontal="center" vertical="center" wrapText="1"/>
    </xf>
    <xf numFmtId="49" fontId="28" fillId="4" borderId="12" xfId="0" applyNumberFormat="1" applyFont="1" applyFill="1" applyBorder="1" applyAlignment="1">
      <alignment horizontal="center" vertical="center" wrapText="1"/>
    </xf>
    <xf numFmtId="0" fontId="14" fillId="15" borderId="0" xfId="0" applyFont="1" applyFill="1" applyAlignment="1">
      <alignment horizontal="justify" vertical="top"/>
    </xf>
    <xf numFmtId="0" fontId="27" fillId="18" borderId="29" xfId="0" applyFont="1" applyFill="1" applyBorder="1" applyAlignment="1">
      <alignment horizontal="center"/>
    </xf>
    <xf numFmtId="0" fontId="27" fillId="18" borderId="30" xfId="0" applyFont="1" applyFill="1" applyBorder="1" applyAlignment="1">
      <alignment horizontal="center"/>
    </xf>
    <xf numFmtId="0" fontId="27" fillId="18" borderId="31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49" fontId="28" fillId="4" borderId="2" xfId="0" applyNumberFormat="1" applyFont="1" applyFill="1" applyBorder="1" applyAlignment="1">
      <alignment horizontal="center" vertical="center" wrapText="1"/>
    </xf>
    <xf numFmtId="49" fontId="28" fillId="4" borderId="10" xfId="0" applyNumberFormat="1" applyFont="1" applyFill="1" applyBorder="1" applyAlignment="1">
      <alignment horizontal="center" vertical="center" wrapText="1"/>
    </xf>
    <xf numFmtId="49" fontId="28" fillId="4" borderId="4" xfId="0" applyNumberFormat="1" applyFont="1" applyFill="1" applyBorder="1" applyAlignment="1">
      <alignment horizontal="center" vertical="center" wrapText="1"/>
    </xf>
    <xf numFmtId="0" fontId="28" fillId="15" borderId="0" xfId="0" applyFont="1" applyFill="1" applyAlignment="1">
      <alignment horizontal="justify" vertical="top"/>
    </xf>
    <xf numFmtId="0" fontId="28" fillId="10" borderId="1" xfId="0" applyFont="1" applyFill="1" applyBorder="1" applyAlignment="1">
      <alignment horizontal="justify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49" fontId="28" fillId="4" borderId="9" xfId="0" applyNumberFormat="1" applyFont="1" applyFill="1" applyBorder="1" applyAlignment="1">
      <alignment horizontal="center" vertical="center" wrapText="1"/>
    </xf>
    <xf numFmtId="0" fontId="28" fillId="16" borderId="0" xfId="0" applyFont="1" applyFill="1" applyAlignment="1">
      <alignment horizontal="justify" vertical="top"/>
    </xf>
    <xf numFmtId="0" fontId="28" fillId="4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8" fillId="4" borderId="7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19" borderId="0" xfId="0" applyFont="1" applyFill="1" applyAlignment="1">
      <alignment horizontal="left" vertical="top"/>
    </xf>
    <xf numFmtId="0" fontId="28" fillId="19" borderId="0" xfId="0" applyFont="1" applyFill="1" applyAlignment="1">
      <alignment horizontal="left" vertical="justify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top"/>
    </xf>
    <xf numFmtId="0" fontId="28" fillId="21" borderId="0" xfId="0" applyFont="1" applyFill="1" applyAlignment="1">
      <alignment horizontal="left" vertical="justify"/>
    </xf>
    <xf numFmtId="0" fontId="29" fillId="3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11" borderId="9" xfId="0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6" fillId="5" borderId="10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left" vertical="center" wrapText="1"/>
    </xf>
    <xf numFmtId="0" fontId="6" fillId="7" borderId="2" xfId="1" applyFont="1" applyFill="1" applyBorder="1" applyAlignment="1">
      <alignment horizontal="left" vertical="center" wrapText="1"/>
    </xf>
    <xf numFmtId="0" fontId="6" fillId="7" borderId="10" xfId="1" applyFont="1" applyFill="1" applyBorder="1" applyAlignment="1">
      <alignment horizontal="left" vertical="center" wrapText="1"/>
    </xf>
    <xf numFmtId="0" fontId="6" fillId="7" borderId="4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4" fillId="5" borderId="2" xfId="0" applyFont="1" applyFill="1" applyBorder="1" applyAlignment="1">
      <alignment horizontal="left" vertical="top" wrapText="1"/>
    </xf>
    <xf numFmtId="0" fontId="24" fillId="5" borderId="10" xfId="0" applyFont="1" applyFill="1" applyBorder="1" applyAlignment="1">
      <alignment horizontal="left" vertical="top" wrapText="1"/>
    </xf>
    <xf numFmtId="0" fontId="24" fillId="5" borderId="4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6" fillId="5" borderId="3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11" borderId="1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left" vertical="top" wrapText="1"/>
    </xf>
    <xf numFmtId="0" fontId="6" fillId="5" borderId="20" xfId="0" applyFont="1" applyFill="1" applyBorder="1" applyAlignment="1">
      <alignment horizontal="left" vertical="top" wrapText="1"/>
    </xf>
    <xf numFmtId="0" fontId="6" fillId="5" borderId="23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4" xfId="0" applyFont="1" applyFill="1" applyBorder="1" applyAlignment="1">
      <alignment horizontal="left" vertical="top" wrapText="1"/>
    </xf>
    <xf numFmtId="167" fontId="0" fillId="0" borderId="3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horizontal="left" vertical="top" wrapText="1"/>
    </xf>
    <xf numFmtId="167" fontId="0" fillId="0" borderId="1" xfId="0" applyNumberFormat="1" applyBorder="1" applyAlignment="1">
      <alignment horizontal="center"/>
    </xf>
    <xf numFmtId="0" fontId="20" fillId="5" borderId="2" xfId="0" applyFont="1" applyFill="1" applyBorder="1" applyAlignment="1">
      <alignment horizontal="left" vertical="top" wrapText="1"/>
    </xf>
    <xf numFmtId="0" fontId="20" fillId="5" borderId="10" xfId="0" applyFont="1" applyFill="1" applyBorder="1" applyAlignment="1">
      <alignment horizontal="left" vertical="top" wrapText="1"/>
    </xf>
    <xf numFmtId="0" fontId="20" fillId="13" borderId="1" xfId="0" applyFont="1" applyFill="1" applyBorder="1" applyAlignment="1">
      <alignment horizontal="left" vertical="top" wrapText="1"/>
    </xf>
    <xf numFmtId="167" fontId="20" fillId="3" borderId="0" xfId="0" applyNumberFormat="1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center" wrapText="1"/>
    </xf>
    <xf numFmtId="167" fontId="6" fillId="3" borderId="2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8" borderId="4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13" borderId="21" xfId="0" applyFont="1" applyFill="1" applyBorder="1" applyAlignment="1">
      <alignment horizontal="left" vertical="center" wrapText="1"/>
    </xf>
    <xf numFmtId="0" fontId="6" fillId="13" borderId="22" xfId="0" applyFont="1" applyFill="1" applyBorder="1" applyAlignment="1">
      <alignment horizontal="left" vertical="center" wrapText="1"/>
    </xf>
    <xf numFmtId="164" fontId="28" fillId="15" borderId="1" xfId="0" applyNumberFormat="1" applyFont="1" applyFill="1" applyBorder="1" applyAlignment="1">
      <alignment horizontal="right" vertical="center"/>
    </xf>
    <xf numFmtId="165" fontId="28" fillId="17" borderId="1" xfId="0" applyNumberFormat="1" applyFont="1" applyFill="1" applyBorder="1" applyAlignment="1">
      <alignment horizontal="right" vertical="center" wrapText="1"/>
    </xf>
    <xf numFmtId="166" fontId="28" fillId="0" borderId="0" xfId="0" applyNumberFormat="1" applyFont="1" applyBorder="1"/>
    <xf numFmtId="0" fontId="28" fillId="0" borderId="0" xfId="0" applyFont="1" applyBorder="1"/>
    <xf numFmtId="166" fontId="28" fillId="0" borderId="0" xfId="0" applyNumberFormat="1" applyFont="1" applyFill="1" applyBorder="1"/>
    <xf numFmtId="165" fontId="8" fillId="0" borderId="1" xfId="0" applyNumberFormat="1" applyFont="1" applyBorder="1"/>
    <xf numFmtId="0" fontId="11" fillId="0" borderId="1" xfId="0" applyFont="1" applyBorder="1"/>
    <xf numFmtId="167" fontId="8" fillId="0" borderId="1" xfId="0" applyNumberFormat="1" applyFont="1" applyBorder="1"/>
    <xf numFmtId="165" fontId="2" fillId="0" borderId="1" xfId="0" applyNumberFormat="1" applyFont="1" applyBorder="1"/>
    <xf numFmtId="166" fontId="29" fillId="0" borderId="3" xfId="0" applyNumberFormat="1" applyFont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justify"/>
    </xf>
    <xf numFmtId="168" fontId="8" fillId="0" borderId="1" xfId="0" applyNumberFormat="1" applyFont="1" applyBorder="1"/>
    <xf numFmtId="168" fontId="2" fillId="21" borderId="1" xfId="0" applyNumberFormat="1" applyFont="1" applyFill="1" applyBorder="1"/>
    <xf numFmtId="165" fontId="28" fillId="19" borderId="9" xfId="0" applyNumberFormat="1" applyFont="1" applyFill="1" applyBorder="1" applyAlignment="1">
      <alignment horizontal="right"/>
    </xf>
    <xf numFmtId="0" fontId="29" fillId="21" borderId="0" xfId="0" applyFont="1" applyFill="1" applyAlignment="1">
      <alignment horizontal="left" vertical="justify"/>
    </xf>
    <xf numFmtId="0" fontId="29" fillId="21" borderId="0" xfId="0" applyFont="1" applyFill="1" applyAlignment="1">
      <alignment vertical="justify"/>
    </xf>
    <xf numFmtId="0" fontId="29" fillId="21" borderId="1" xfId="0" applyFont="1" applyFill="1" applyBorder="1" applyAlignment="1">
      <alignment vertical="center" wrapText="1"/>
    </xf>
    <xf numFmtId="168" fontId="28" fillId="23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</a:t>
            </a:r>
            <a:r>
              <a:rPr lang="es-GT" b="1" baseline="0"/>
              <a:t> POR PROGRAMA DE MANEJO</a:t>
            </a:r>
            <a:endParaRPr lang="es-G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018421250225426E-2"/>
          <c:y val="0.13627602128498548"/>
          <c:w val="0.83578723108630715"/>
          <c:h val="0.6958342341593869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FA-4FEE-84C7-972A8D3EF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FA-4FEE-84C7-972A8D3EF9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FA-4FEE-84C7-972A8D3EF9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FA-4FEE-84C7-972A8D3EF9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FA-4FEE-84C7-972A8D3EF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'Presupuesto Ideal 2021'!$A$7:$A$11</c:f>
              <c:strCache>
                <c:ptCount val="5"/>
                <c:pt idx="0">
                  <c:v>Protección y Control</c:v>
                </c:pt>
                <c:pt idx="1">
                  <c:v>Manejo de Recursos</c:v>
                </c:pt>
                <c:pt idx="2">
                  <c:v>Ordenamiento Territorial</c:v>
                </c:pt>
                <c:pt idx="3">
                  <c:v>Administración</c:v>
                </c:pt>
                <c:pt idx="4">
                  <c:v>Uso Público</c:v>
                </c:pt>
              </c:strCache>
            </c:strRef>
          </c:cat>
          <c:val>
            <c:numRef>
              <c:f>'Presupuesto Ideal 2021'!$F$7:$F$11</c:f>
              <c:numCache>
                <c:formatCode>#,##0.00</c:formatCode>
                <c:ptCount val="5"/>
                <c:pt idx="0">
                  <c:v>28750</c:v>
                </c:pt>
                <c:pt idx="1">
                  <c:v>8500</c:v>
                </c:pt>
                <c:pt idx="2">
                  <c:v>2000</c:v>
                </c:pt>
                <c:pt idx="3">
                  <c:v>39300</c:v>
                </c:pt>
                <c:pt idx="4">
                  <c:v>28400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2-4343-B43F-AE2F5879F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452004471456565E-2"/>
          <c:y val="0.86860873749346601"/>
          <c:w val="0.83109599105708687"/>
          <c:h val="0.107411194286072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Aporte</a:t>
            </a:r>
            <a:r>
              <a:rPr lang="es-GT" baseline="0"/>
              <a:t> del donante por programa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19080081895668805"/>
          <c:y val="0.1969806909454096"/>
          <c:w val="0.78958588999906076"/>
          <c:h val="0.788654304467968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'Presupuesto Ideal 2021'!$B$5</c:f>
              <c:strCache>
                <c:ptCount val="1"/>
                <c:pt idx="0">
                  <c:v>MUNICIPALIDAD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'Presupuesto Ideal 2021'!$A$6:$A$12</c:f>
              <c:strCache>
                <c:ptCount val="7"/>
                <c:pt idx="1">
                  <c:v>Protección y Control</c:v>
                </c:pt>
                <c:pt idx="2">
                  <c:v>Manejo de Recursos</c:v>
                </c:pt>
                <c:pt idx="3">
                  <c:v>Ordenamiento Territorial</c:v>
                </c:pt>
                <c:pt idx="4">
                  <c:v>Administración</c:v>
                </c:pt>
                <c:pt idx="5">
                  <c:v>Uso Público</c:v>
                </c:pt>
                <c:pt idx="6">
                  <c:v>TOTAL POR DONANTE</c:v>
                </c:pt>
              </c:strCache>
            </c:strRef>
          </c:cat>
          <c:val>
            <c:numRef>
              <c:f>'Presupuesto Ideal 2021'!$B$6:$B$12</c:f>
              <c:numCache>
                <c:formatCode>#,##0.00</c:formatCode>
                <c:ptCount val="7"/>
                <c:pt idx="1">
                  <c:v>15700</c:v>
                </c:pt>
                <c:pt idx="2">
                  <c:v>7500</c:v>
                </c:pt>
                <c:pt idx="3">
                  <c:v>2000</c:v>
                </c:pt>
                <c:pt idx="4">
                  <c:v>54700</c:v>
                </c:pt>
                <c:pt idx="5">
                  <c:v>12200</c:v>
                </c:pt>
                <c:pt idx="6">
                  <c:v>92100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C-4293-A56A-F4E02243D1C7}"/>
            </c:ext>
          </c:extLst>
        </c:ser>
        <c:ser>
          <c:idx val="1"/>
          <c:order val="1"/>
          <c:tx>
            <c:strRef>
              <c:f>'Presupuesto Ideal 2021'!$C$5</c:f>
              <c:strCache>
                <c:ptCount val="1"/>
                <c:pt idx="0">
                  <c:v>COMUNIDAD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'Presupuesto Ideal 2021'!$A$6:$A$12</c:f>
              <c:strCache>
                <c:ptCount val="7"/>
                <c:pt idx="1">
                  <c:v>Protección y Control</c:v>
                </c:pt>
                <c:pt idx="2">
                  <c:v>Manejo de Recursos</c:v>
                </c:pt>
                <c:pt idx="3">
                  <c:v>Ordenamiento Territorial</c:v>
                </c:pt>
                <c:pt idx="4">
                  <c:v>Administración</c:v>
                </c:pt>
                <c:pt idx="5">
                  <c:v>Uso Público</c:v>
                </c:pt>
                <c:pt idx="6">
                  <c:v>TOTAL POR DONANTE</c:v>
                </c:pt>
              </c:strCache>
            </c:strRef>
          </c:cat>
          <c:val>
            <c:numRef>
              <c:f>'Presupuesto Ideal 2021'!$C$6:$C$12</c:f>
              <c:numCache>
                <c:formatCode>#,##0.00</c:formatCode>
                <c:ptCount val="7"/>
                <c:pt idx="1">
                  <c:v>3500</c:v>
                </c:pt>
                <c:pt idx="2">
                  <c:v>0</c:v>
                </c:pt>
                <c:pt idx="3">
                  <c:v>0</c:v>
                </c:pt>
                <c:pt idx="4">
                  <c:v>300</c:v>
                </c:pt>
                <c:pt idx="5">
                  <c:v>0</c:v>
                </c:pt>
                <c:pt idx="6">
                  <c:v>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C-4293-A56A-F4E02243D1C7}"/>
            </c:ext>
          </c:extLst>
        </c:ser>
        <c:ser>
          <c:idx val="2"/>
          <c:order val="2"/>
          <c:tx>
            <c:strRef>
              <c:f>'Presupuesto Ideal 2021'!$D$5</c:f>
              <c:strCache>
                <c:ptCount val="1"/>
                <c:pt idx="0">
                  <c:v>CONAP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'Presupuesto Ideal 2021'!$A$6:$A$12</c:f>
              <c:strCache>
                <c:ptCount val="7"/>
                <c:pt idx="1">
                  <c:v>Protección y Control</c:v>
                </c:pt>
                <c:pt idx="2">
                  <c:v>Manejo de Recursos</c:v>
                </c:pt>
                <c:pt idx="3">
                  <c:v>Ordenamiento Territorial</c:v>
                </c:pt>
                <c:pt idx="4">
                  <c:v>Administración</c:v>
                </c:pt>
                <c:pt idx="5">
                  <c:v>Uso Público</c:v>
                </c:pt>
                <c:pt idx="6">
                  <c:v>TOTAL POR DONANTE</c:v>
                </c:pt>
              </c:strCache>
            </c:strRef>
          </c:cat>
          <c:val>
            <c:numRef>
              <c:f>'Presupuesto Ideal 2021'!$D$6:$D$12</c:f>
              <c:numCache>
                <c:formatCode>#,##0.00</c:formatCode>
                <c:ptCount val="7"/>
                <c:pt idx="1">
                  <c:v>3050</c:v>
                </c:pt>
                <c:pt idx="2">
                  <c:v>1000</c:v>
                </c:pt>
                <c:pt idx="3">
                  <c:v>0</c:v>
                </c:pt>
                <c:pt idx="4">
                  <c:v>500</c:v>
                </c:pt>
                <c:pt idx="5">
                  <c:v>0</c:v>
                </c:pt>
                <c:pt idx="6">
                  <c:v>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C-4293-A56A-F4E02243D1C7}"/>
            </c:ext>
          </c:extLst>
        </c:ser>
        <c:ser>
          <c:idx val="3"/>
          <c:order val="3"/>
          <c:tx>
            <c:strRef>
              <c:f>'Presupuesto Ideal 2021'!$E$5</c:f>
              <c:strCache>
                <c:ptCount val="1"/>
                <c:pt idx="0">
                  <c:v>OTRAS INSTITUCIONES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'Presupuesto Ideal 2021'!$A$6:$A$12</c:f>
              <c:strCache>
                <c:ptCount val="7"/>
                <c:pt idx="1">
                  <c:v>Protección y Control</c:v>
                </c:pt>
                <c:pt idx="2">
                  <c:v>Manejo de Recursos</c:v>
                </c:pt>
                <c:pt idx="3">
                  <c:v>Ordenamiento Territorial</c:v>
                </c:pt>
                <c:pt idx="4">
                  <c:v>Administración</c:v>
                </c:pt>
                <c:pt idx="5">
                  <c:v>Uso Público</c:v>
                </c:pt>
                <c:pt idx="6">
                  <c:v>TOTAL POR DONANTE</c:v>
                </c:pt>
              </c:strCache>
            </c:strRef>
          </c:cat>
          <c:val>
            <c:numRef>
              <c:f>'Presupuesto Ideal 2021'!$E$6:$E$12</c:f>
              <c:numCache>
                <c:formatCode>#,##0.00</c:formatCode>
                <c:ptCount val="7"/>
                <c:pt idx="1">
                  <c:v>6500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C-4293-A56A-F4E02243D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421586048"/>
        <c:axId val="421581784"/>
      </c:barChart>
      <c:catAx>
        <c:axId val="42158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21581784"/>
        <c:crosses val="autoZero"/>
        <c:auto val="1"/>
        <c:lblAlgn val="ctr"/>
        <c:lblOffset val="100"/>
        <c:noMultiLvlLbl val="0"/>
      </c:catAx>
      <c:valAx>
        <c:axId val="421581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15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56821220429665"/>
          <c:y val="0.11842164794880176"/>
          <c:w val="0.61416809671472461"/>
          <c:h val="5.7321006170819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61851</xdr:rowOff>
    </xdr:from>
    <xdr:to>
      <xdr:col>6</xdr:col>
      <xdr:colOff>0</xdr:colOff>
      <xdr:row>32</xdr:row>
      <xdr:rowOff>159327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3F27E38-18AF-4DA0-A730-608144A62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14843</xdr:colOff>
      <xdr:row>33</xdr:row>
      <xdr:rowOff>75705</xdr:rowOff>
    </xdr:from>
    <xdr:to>
      <xdr:col>6</xdr:col>
      <xdr:colOff>12369</xdr:colOff>
      <xdr:row>58</xdr:row>
      <xdr:rowOff>61849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1A144E3-D54D-4266-89D8-58D563E5B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opLeftCell="A7" zoomScale="90" zoomScaleNormal="90" workbookViewId="0">
      <selection activeCell="U23" sqref="U23"/>
    </sheetView>
  </sheetViews>
  <sheetFormatPr baseColWidth="10" defaultRowHeight="12.75" x14ac:dyDescent="0.2"/>
  <cols>
    <col min="1" max="1" width="5.28515625" customWidth="1"/>
    <col min="2" max="2" width="16.28515625" customWidth="1"/>
    <col min="3" max="3" width="14.5703125" customWidth="1"/>
    <col min="4" max="4" width="19.140625" customWidth="1"/>
    <col min="5" max="10" width="2" customWidth="1"/>
    <col min="11" max="11" width="2.28515625" bestFit="1" customWidth="1"/>
    <col min="12" max="16" width="2" customWidth="1"/>
    <col min="17" max="17" width="13.28515625" style="78" customWidth="1"/>
    <col min="18" max="18" width="13" bestFit="1" customWidth="1"/>
    <col min="19" max="19" width="12.28515625" bestFit="1" customWidth="1"/>
    <col min="20" max="20" width="10.7109375" style="17" bestFit="1" customWidth="1"/>
    <col min="21" max="21" width="10" bestFit="1" customWidth="1"/>
    <col min="22" max="22" width="9.7109375" bestFit="1" customWidth="1"/>
    <col min="23" max="23" width="7.42578125" bestFit="1" customWidth="1"/>
    <col min="24" max="24" width="9.7109375" bestFit="1" customWidth="1"/>
    <col min="25" max="25" width="12.5703125" customWidth="1"/>
    <col min="26" max="26" width="9.7109375" bestFit="1" customWidth="1"/>
    <col min="27" max="27" width="10.7109375" style="78" bestFit="1" customWidth="1"/>
  </cols>
  <sheetData>
    <row r="1" spans="1:28" ht="17.25" x14ac:dyDescent="0.2">
      <c r="A1" s="256" t="s">
        <v>112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8"/>
    </row>
    <row r="2" spans="1:28" s="2" customFormat="1" ht="17.25" x14ac:dyDescent="0.25">
      <c r="A2" s="259" t="s">
        <v>17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</row>
    <row r="3" spans="1:28" s="2" customFormat="1" ht="17.25" x14ac:dyDescent="0.25">
      <c r="A3" s="259" t="s">
        <v>111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</row>
    <row r="4" spans="1:28" s="2" customFormat="1" ht="15.75" customHeight="1" thickBot="1" x14ac:dyDescent="0.3">
      <c r="A4" s="262" t="s">
        <v>59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4"/>
    </row>
    <row r="5" spans="1:28" s="2" customFormat="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9"/>
      <c r="R5" s="3"/>
      <c r="S5" s="3"/>
      <c r="T5" s="15"/>
      <c r="U5" s="3"/>
      <c r="V5" s="3"/>
      <c r="W5" s="3"/>
      <c r="X5" s="74"/>
      <c r="Y5" s="74"/>
      <c r="Z5" s="74"/>
      <c r="AA5" s="76"/>
    </row>
    <row r="6" spans="1:28" ht="14.25" customHeight="1" x14ac:dyDescent="0.2">
      <c r="A6" s="117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  <c r="R6" s="117"/>
      <c r="S6" s="117"/>
      <c r="T6" s="119"/>
      <c r="U6" s="117"/>
      <c r="V6" s="117"/>
      <c r="W6" s="120"/>
      <c r="X6" s="120"/>
      <c r="Y6" s="120"/>
      <c r="Z6" s="120"/>
      <c r="AA6" s="121"/>
    </row>
    <row r="7" spans="1:28" ht="15" customHeight="1" x14ac:dyDescent="0.2">
      <c r="A7" s="117" t="s">
        <v>113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  <c r="R7" s="117"/>
      <c r="S7" s="117"/>
      <c r="T7" s="119"/>
      <c r="U7" s="117"/>
      <c r="V7" s="117"/>
      <c r="W7" s="120"/>
      <c r="X7" s="120"/>
      <c r="Y7" s="120"/>
      <c r="Z7" s="120"/>
      <c r="AA7" s="121"/>
    </row>
    <row r="8" spans="1:28" ht="17.25" customHeight="1" x14ac:dyDescent="0.2">
      <c r="A8" s="117" t="s">
        <v>180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8"/>
      <c r="R8" s="117"/>
      <c r="S8" s="117"/>
      <c r="T8" s="119"/>
      <c r="U8" s="117"/>
      <c r="V8" s="117"/>
      <c r="W8" s="120"/>
      <c r="X8" s="120"/>
      <c r="Y8" s="120"/>
      <c r="Z8" s="120"/>
      <c r="AA8" s="121"/>
    </row>
    <row r="9" spans="1:28" ht="17.25" customHeight="1" x14ac:dyDescent="0.2">
      <c r="A9" s="117" t="s">
        <v>196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  <c r="R9" s="117"/>
      <c r="S9" s="117"/>
      <c r="T9" s="119"/>
      <c r="U9" s="117"/>
      <c r="V9" s="117"/>
      <c r="W9" s="120"/>
      <c r="X9" s="120"/>
      <c r="Y9" s="120"/>
      <c r="Z9" s="120"/>
      <c r="AA9" s="121"/>
    </row>
    <row r="10" spans="1:28" ht="19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80"/>
      <c r="R10" s="12"/>
      <c r="S10" s="12"/>
      <c r="T10" s="16"/>
      <c r="U10" s="12"/>
      <c r="V10" s="12"/>
    </row>
    <row r="11" spans="1:28" s="4" customFormat="1" ht="18" customHeight="1" x14ac:dyDescent="0.2">
      <c r="A11" s="273" t="s">
        <v>14</v>
      </c>
      <c r="B11" s="273" t="s">
        <v>126</v>
      </c>
      <c r="C11" s="273" t="s">
        <v>22</v>
      </c>
      <c r="D11" s="265" t="s">
        <v>0</v>
      </c>
      <c r="E11" s="274" t="s">
        <v>15</v>
      </c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6"/>
      <c r="Q11" s="266" t="s">
        <v>65</v>
      </c>
      <c r="R11" s="273" t="s">
        <v>11</v>
      </c>
      <c r="S11" s="265" t="s">
        <v>12</v>
      </c>
      <c r="T11" s="265"/>
      <c r="U11" s="265"/>
      <c r="V11" s="265"/>
      <c r="W11" s="265"/>
      <c r="X11" s="265"/>
      <c r="Y11" s="265"/>
      <c r="Z11" s="265"/>
      <c r="AA11" s="265"/>
    </row>
    <row r="12" spans="1:28" s="5" customFormat="1" ht="38.25" customHeight="1" x14ac:dyDescent="0.2">
      <c r="A12" s="273"/>
      <c r="B12" s="273"/>
      <c r="C12" s="273"/>
      <c r="D12" s="265"/>
      <c r="E12" s="139" t="s">
        <v>1</v>
      </c>
      <c r="F12" s="139" t="s">
        <v>2</v>
      </c>
      <c r="G12" s="139" t="s">
        <v>3</v>
      </c>
      <c r="H12" s="139" t="s">
        <v>4</v>
      </c>
      <c r="I12" s="139" t="s">
        <v>3</v>
      </c>
      <c r="J12" s="139" t="s">
        <v>5</v>
      </c>
      <c r="K12" s="139" t="s">
        <v>5</v>
      </c>
      <c r="L12" s="139" t="s">
        <v>4</v>
      </c>
      <c r="M12" s="139" t="s">
        <v>6</v>
      </c>
      <c r="N12" s="139" t="s">
        <v>7</v>
      </c>
      <c r="O12" s="139" t="s">
        <v>8</v>
      </c>
      <c r="P12" s="139" t="s">
        <v>9</v>
      </c>
      <c r="Q12" s="267"/>
      <c r="R12" s="273"/>
      <c r="S12" s="84" t="s">
        <v>23</v>
      </c>
      <c r="T12" s="84" t="s">
        <v>16</v>
      </c>
      <c r="U12" s="84" t="s">
        <v>23</v>
      </c>
      <c r="V12" s="84" t="s">
        <v>16</v>
      </c>
      <c r="W12" s="84" t="s">
        <v>25</v>
      </c>
      <c r="X12" s="116" t="s">
        <v>16</v>
      </c>
      <c r="Y12" s="116" t="s">
        <v>183</v>
      </c>
      <c r="Z12" s="84" t="s">
        <v>16</v>
      </c>
      <c r="AA12" s="85" t="s">
        <v>13</v>
      </c>
      <c r="AB12" s="20"/>
    </row>
    <row r="13" spans="1:28" s="5" customFormat="1" ht="57" customHeight="1" x14ac:dyDescent="0.2">
      <c r="A13" s="281" t="s">
        <v>137</v>
      </c>
      <c r="B13" s="282"/>
      <c r="C13" s="282"/>
      <c r="D13" s="283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7"/>
      <c r="R13" s="88"/>
      <c r="S13" s="88"/>
      <c r="T13" s="88"/>
      <c r="U13" s="88"/>
      <c r="V13" s="88"/>
      <c r="W13" s="88"/>
      <c r="X13" s="88"/>
      <c r="Y13" s="88"/>
      <c r="Z13" s="88"/>
      <c r="AA13" s="89"/>
    </row>
    <row r="14" spans="1:28" s="5" customFormat="1" ht="103.5" customHeight="1" x14ac:dyDescent="0.2">
      <c r="A14" s="271">
        <v>1.1000000000000001</v>
      </c>
      <c r="B14" s="279" t="s">
        <v>114</v>
      </c>
      <c r="C14" s="277" t="s">
        <v>115</v>
      </c>
      <c r="D14" s="90" t="s">
        <v>122</v>
      </c>
      <c r="E14" s="91"/>
      <c r="F14" s="91"/>
      <c r="G14" s="92"/>
      <c r="H14" s="92"/>
      <c r="I14" s="92"/>
      <c r="J14" s="92"/>
      <c r="K14" s="129"/>
      <c r="L14" s="129"/>
      <c r="M14" s="92"/>
      <c r="N14" s="92"/>
      <c r="O14" s="92"/>
      <c r="P14" s="92"/>
      <c r="Q14" s="93" t="s">
        <v>103</v>
      </c>
      <c r="R14" s="90" t="s">
        <v>134</v>
      </c>
      <c r="S14" s="93" t="s">
        <v>54</v>
      </c>
      <c r="T14" s="94">
        <v>400</v>
      </c>
      <c r="U14" s="93" t="s">
        <v>62</v>
      </c>
      <c r="V14" s="94">
        <v>0</v>
      </c>
      <c r="W14" s="94" t="s">
        <v>25</v>
      </c>
      <c r="X14" s="94">
        <v>300</v>
      </c>
      <c r="Y14" s="94" t="s">
        <v>184</v>
      </c>
      <c r="Z14" s="94">
        <v>0</v>
      </c>
      <c r="AA14" s="95">
        <f>T14+V14+X14+Z14</f>
        <v>700</v>
      </c>
    </row>
    <row r="15" spans="1:28" s="5" customFormat="1" ht="106.5" customHeight="1" x14ac:dyDescent="0.2">
      <c r="A15" s="272"/>
      <c r="B15" s="280"/>
      <c r="C15" s="278"/>
      <c r="D15" s="90" t="s">
        <v>123</v>
      </c>
      <c r="E15" s="96"/>
      <c r="F15" s="130"/>
      <c r="G15" s="129"/>
      <c r="H15" s="92"/>
      <c r="I15" s="92"/>
      <c r="J15" s="92"/>
      <c r="K15" s="92"/>
      <c r="L15" s="92"/>
      <c r="M15" s="92"/>
      <c r="N15" s="92"/>
      <c r="O15" s="92"/>
      <c r="P15" s="92"/>
      <c r="Q15" s="93" t="s">
        <v>182</v>
      </c>
      <c r="R15" s="90" t="s">
        <v>104</v>
      </c>
      <c r="S15" s="93" t="s">
        <v>54</v>
      </c>
      <c r="T15" s="94">
        <v>1000</v>
      </c>
      <c r="U15" s="93" t="s">
        <v>163</v>
      </c>
      <c r="V15" s="94">
        <v>0</v>
      </c>
      <c r="W15" s="94" t="s">
        <v>25</v>
      </c>
      <c r="X15" s="94">
        <v>500</v>
      </c>
      <c r="Y15" s="94" t="s">
        <v>184</v>
      </c>
      <c r="Z15" s="94">
        <v>0</v>
      </c>
      <c r="AA15" s="95">
        <f t="shared" ref="AA15:AA17" si="0">T15+V15+X15+Z15</f>
        <v>1500</v>
      </c>
    </row>
    <row r="16" spans="1:28" s="5" customFormat="1" ht="135.75" customHeight="1" x14ac:dyDescent="0.2">
      <c r="A16" s="123">
        <v>1.2</v>
      </c>
      <c r="B16" s="97" t="s">
        <v>116</v>
      </c>
      <c r="C16" s="90" t="s">
        <v>60</v>
      </c>
      <c r="D16" s="90" t="s">
        <v>197</v>
      </c>
      <c r="E16" s="98"/>
      <c r="F16" s="13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 t="s">
        <v>72</v>
      </c>
      <c r="R16" s="90" t="s">
        <v>105</v>
      </c>
      <c r="S16" s="93" t="s">
        <v>63</v>
      </c>
      <c r="T16" s="94">
        <v>2500</v>
      </c>
      <c r="U16" s="93" t="s">
        <v>163</v>
      </c>
      <c r="V16" s="94">
        <v>500</v>
      </c>
      <c r="W16" s="94" t="s">
        <v>25</v>
      </c>
      <c r="X16" s="94">
        <v>500</v>
      </c>
      <c r="Y16" s="94" t="s">
        <v>198</v>
      </c>
      <c r="Z16" s="94">
        <v>500</v>
      </c>
      <c r="AA16" s="95">
        <f t="shared" si="0"/>
        <v>4000</v>
      </c>
    </row>
    <row r="17" spans="1:28" s="5" customFormat="1" ht="82.5" x14ac:dyDescent="0.2">
      <c r="A17" s="123">
        <v>1.3</v>
      </c>
      <c r="B17" s="105" t="s">
        <v>117</v>
      </c>
      <c r="C17" s="99" t="s">
        <v>61</v>
      </c>
      <c r="D17" s="90" t="s">
        <v>124</v>
      </c>
      <c r="E17" s="130"/>
      <c r="F17" s="131"/>
      <c r="G17" s="129"/>
      <c r="H17" s="92"/>
      <c r="I17" s="92"/>
      <c r="J17" s="92"/>
      <c r="K17" s="92"/>
      <c r="L17" s="92"/>
      <c r="M17" s="92"/>
      <c r="N17" s="92"/>
      <c r="O17" s="92"/>
      <c r="P17" s="92"/>
      <c r="Q17" s="93" t="s">
        <v>132</v>
      </c>
      <c r="R17" s="90" t="s">
        <v>133</v>
      </c>
      <c r="S17" s="93" t="s">
        <v>54</v>
      </c>
      <c r="T17" s="95">
        <v>4000</v>
      </c>
      <c r="U17" s="93" t="s">
        <v>163</v>
      </c>
      <c r="V17" s="94">
        <v>0</v>
      </c>
      <c r="W17" s="94" t="s">
        <v>25</v>
      </c>
      <c r="X17" s="94">
        <v>750</v>
      </c>
      <c r="Y17" s="94" t="s">
        <v>184</v>
      </c>
      <c r="Z17" s="94">
        <v>0</v>
      </c>
      <c r="AA17" s="95">
        <f t="shared" si="0"/>
        <v>4750</v>
      </c>
    </row>
    <row r="18" spans="1:28" s="5" customFormat="1" ht="72" customHeight="1" x14ac:dyDescent="0.2">
      <c r="A18" s="271">
        <v>1.4</v>
      </c>
      <c r="B18" s="279" t="s">
        <v>118</v>
      </c>
      <c r="C18" s="277" t="s">
        <v>24</v>
      </c>
      <c r="D18" s="277" t="s">
        <v>125</v>
      </c>
      <c r="E18" s="131"/>
      <c r="F18" s="131"/>
      <c r="G18" s="129"/>
      <c r="H18" s="92"/>
      <c r="I18" s="92"/>
      <c r="J18" s="92"/>
      <c r="K18" s="92"/>
      <c r="L18" s="92"/>
      <c r="M18" s="92"/>
      <c r="N18" s="92"/>
      <c r="O18" s="92"/>
      <c r="P18" s="129"/>
      <c r="Q18" s="93" t="s">
        <v>131</v>
      </c>
      <c r="R18" s="90" t="s">
        <v>64</v>
      </c>
      <c r="S18" s="93" t="s">
        <v>54</v>
      </c>
      <c r="T18" s="94">
        <v>1200</v>
      </c>
      <c r="U18" s="93" t="s">
        <v>163</v>
      </c>
      <c r="V18" s="94">
        <v>0</v>
      </c>
      <c r="W18" s="94" t="s">
        <v>25</v>
      </c>
      <c r="X18" s="94"/>
      <c r="Y18" s="94" t="s">
        <v>184</v>
      </c>
      <c r="Z18" s="94">
        <v>0</v>
      </c>
      <c r="AA18" s="95">
        <f>T18</f>
        <v>1200</v>
      </c>
    </row>
    <row r="19" spans="1:28" ht="58.9" customHeight="1" x14ac:dyDescent="0.2">
      <c r="A19" s="272"/>
      <c r="B19" s="280"/>
      <c r="C19" s="278"/>
      <c r="D19" s="278"/>
      <c r="E19" s="132"/>
      <c r="F19" s="132"/>
      <c r="G19" s="132"/>
      <c r="H19" s="93"/>
      <c r="I19" s="93"/>
      <c r="J19" s="93"/>
      <c r="K19" s="93"/>
      <c r="L19" s="93"/>
      <c r="M19" s="93"/>
      <c r="N19" s="93"/>
      <c r="O19" s="93"/>
      <c r="P19" s="132"/>
      <c r="Q19" s="93" t="s">
        <v>54</v>
      </c>
      <c r="R19" s="90" t="s">
        <v>106</v>
      </c>
      <c r="S19" s="100" t="s">
        <v>54</v>
      </c>
      <c r="T19" s="101">
        <v>600</v>
      </c>
      <c r="U19" s="100" t="s">
        <v>163</v>
      </c>
      <c r="V19" s="101">
        <v>0</v>
      </c>
      <c r="W19" s="102" t="s">
        <v>25</v>
      </c>
      <c r="X19" s="102">
        <v>0</v>
      </c>
      <c r="Y19" s="102" t="s">
        <v>184</v>
      </c>
      <c r="Z19" s="102">
        <v>0</v>
      </c>
      <c r="AA19" s="103">
        <f>T19</f>
        <v>600</v>
      </c>
    </row>
    <row r="20" spans="1:28" ht="115.5" x14ac:dyDescent="0.2">
      <c r="A20" s="122">
        <v>1.5</v>
      </c>
      <c r="B20" s="97" t="s">
        <v>127</v>
      </c>
      <c r="C20" s="90" t="s">
        <v>119</v>
      </c>
      <c r="D20" s="90" t="s">
        <v>136</v>
      </c>
      <c r="E20" s="104"/>
      <c r="F20" s="105"/>
      <c r="G20" s="105"/>
      <c r="H20" s="105"/>
      <c r="I20" s="105"/>
      <c r="J20" s="104"/>
      <c r="K20" s="104"/>
      <c r="L20" s="104"/>
      <c r="M20" s="104"/>
      <c r="N20" s="185"/>
      <c r="O20" s="133"/>
      <c r="P20" s="133"/>
      <c r="Q20" s="93" t="s">
        <v>130</v>
      </c>
      <c r="R20" s="90" t="s">
        <v>107</v>
      </c>
      <c r="S20" s="93" t="s">
        <v>54</v>
      </c>
      <c r="T20" s="94">
        <v>5000</v>
      </c>
      <c r="U20" s="93" t="s">
        <v>163</v>
      </c>
      <c r="V20" s="94">
        <v>0</v>
      </c>
      <c r="W20" s="106" t="s">
        <v>25</v>
      </c>
      <c r="X20" s="106">
        <v>0</v>
      </c>
      <c r="Y20" s="106" t="s">
        <v>184</v>
      </c>
      <c r="Z20" s="106">
        <v>5000</v>
      </c>
      <c r="AA20" s="95">
        <f>Z20+T20</f>
        <v>10000</v>
      </c>
      <c r="AB20" s="13"/>
    </row>
    <row r="21" spans="1:28" ht="71.25" customHeight="1" x14ac:dyDescent="0.2">
      <c r="A21" s="268" t="s">
        <v>121</v>
      </c>
      <c r="B21" s="269"/>
      <c r="C21" s="269"/>
      <c r="D21" s="27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3"/>
      <c r="R21" s="90"/>
      <c r="S21" s="93"/>
      <c r="T21" s="93"/>
      <c r="U21" s="93"/>
      <c r="V21" s="93"/>
      <c r="W21" s="93"/>
      <c r="X21" s="124"/>
      <c r="Y21" s="124"/>
      <c r="Z21" s="93"/>
      <c r="AA21" s="95"/>
    </row>
    <row r="22" spans="1:28" ht="132" x14ac:dyDescent="0.2">
      <c r="A22" s="93">
        <v>2.1</v>
      </c>
      <c r="B22" s="90" t="s">
        <v>120</v>
      </c>
      <c r="C22" s="99" t="s">
        <v>61</v>
      </c>
      <c r="D22" s="90" t="s">
        <v>135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93" t="s">
        <v>128</v>
      </c>
      <c r="R22" s="93" t="s">
        <v>129</v>
      </c>
      <c r="S22" s="93" t="s">
        <v>54</v>
      </c>
      <c r="T22" s="94">
        <v>1000</v>
      </c>
      <c r="U22" s="93" t="s">
        <v>163</v>
      </c>
      <c r="V22" s="109">
        <v>3000</v>
      </c>
      <c r="W22" s="94" t="s">
        <v>25</v>
      </c>
      <c r="X22" s="94">
        <v>1000</v>
      </c>
      <c r="Y22" s="94" t="s">
        <v>184</v>
      </c>
      <c r="Z22" s="94">
        <v>1000</v>
      </c>
      <c r="AA22" s="95">
        <f>T22+V22+X22+Z22</f>
        <v>6000</v>
      </c>
    </row>
    <row r="23" spans="1:28" ht="16.5" x14ac:dyDescent="0.3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  <c r="R23" s="111"/>
      <c r="S23" s="160"/>
      <c r="T23" s="114">
        <f>SUM(T14:T22)</f>
        <v>15700</v>
      </c>
      <c r="U23" s="114"/>
      <c r="V23" s="113">
        <f>SUM(V14:V22)</f>
        <v>3500</v>
      </c>
      <c r="W23" s="114"/>
      <c r="X23" s="114">
        <f>SUM(X14:X22)</f>
        <v>3050</v>
      </c>
      <c r="Y23" s="114"/>
      <c r="Z23" s="113">
        <f>SUM(Z14:Z22)</f>
        <v>6500</v>
      </c>
      <c r="AA23" s="184">
        <f>SUM(AA14:AA22)</f>
        <v>28750</v>
      </c>
    </row>
    <row r="24" spans="1:28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81"/>
      <c r="R24" s="41"/>
      <c r="S24" s="41"/>
      <c r="T24" s="41"/>
      <c r="U24" s="41"/>
      <c r="V24" s="41"/>
      <c r="W24" s="42"/>
      <c r="X24" s="42"/>
      <c r="Y24" s="42"/>
      <c r="Z24" s="42"/>
    </row>
    <row r="25" spans="1:28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81"/>
      <c r="R25" s="41"/>
      <c r="S25" s="41"/>
      <c r="T25" s="41"/>
      <c r="U25" s="41"/>
      <c r="V25" s="41"/>
      <c r="W25" s="42"/>
      <c r="X25" s="42"/>
      <c r="Y25" s="42"/>
      <c r="Z25" s="42"/>
    </row>
    <row r="26" spans="1:28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81"/>
      <c r="R26" s="41"/>
      <c r="S26" s="41"/>
      <c r="T26" s="41"/>
      <c r="U26" s="41"/>
      <c r="V26" s="41"/>
      <c r="W26" s="42"/>
      <c r="X26" s="42"/>
      <c r="Y26" s="42"/>
      <c r="Z26" s="42"/>
    </row>
  </sheetData>
  <mergeCells count="21">
    <mergeCell ref="A21:D21"/>
    <mergeCell ref="A18:A19"/>
    <mergeCell ref="A11:A12"/>
    <mergeCell ref="R11:R12"/>
    <mergeCell ref="C11:C12"/>
    <mergeCell ref="B11:B12"/>
    <mergeCell ref="E11:P11"/>
    <mergeCell ref="D18:D19"/>
    <mergeCell ref="B14:B15"/>
    <mergeCell ref="C14:C15"/>
    <mergeCell ref="A14:A15"/>
    <mergeCell ref="A13:D13"/>
    <mergeCell ref="B18:B19"/>
    <mergeCell ref="C18:C19"/>
    <mergeCell ref="A1:AA1"/>
    <mergeCell ref="A2:AA2"/>
    <mergeCell ref="A3:AA3"/>
    <mergeCell ref="A4:AA4"/>
    <mergeCell ref="D11:D12"/>
    <mergeCell ref="Q11:Q12"/>
    <mergeCell ref="S11:AA11"/>
  </mergeCells>
  <phoneticPr fontId="0" type="noConversion"/>
  <printOptions horizontalCentered="1"/>
  <pageMargins left="0" right="0.19685039370078741" top="0.39370078740157483" bottom="0.39370078740157483" header="0" footer="0"/>
  <pageSetup scale="68" fitToHeight="0" orientation="landscape" horizontalDpi="4294967294" r:id="rId1"/>
  <headerFooter alignWithMargins="0"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9"/>
  <sheetViews>
    <sheetView zoomScale="91" zoomScaleNormal="91" zoomScalePageLayoutView="90" workbookViewId="0">
      <selection activeCell="R22" sqref="R22:R23"/>
    </sheetView>
  </sheetViews>
  <sheetFormatPr baseColWidth="10" defaultRowHeight="12.75" x14ac:dyDescent="0.2"/>
  <cols>
    <col min="1" max="1" width="5.28515625" style="10" customWidth="1"/>
    <col min="2" max="2" width="14.140625" style="8" customWidth="1"/>
    <col min="3" max="3" width="11.140625" style="9" customWidth="1"/>
    <col min="4" max="4" width="14.140625" style="9" customWidth="1"/>
    <col min="5" max="8" width="2" style="9" customWidth="1"/>
    <col min="9" max="9" width="2.42578125" style="9" bestFit="1" customWidth="1"/>
    <col min="10" max="10" width="2" style="9" customWidth="1"/>
    <col min="11" max="12" width="2.42578125" style="9" bestFit="1" customWidth="1"/>
    <col min="13" max="16" width="2" style="9" customWidth="1"/>
    <col min="17" max="17" width="11.7109375" style="10" customWidth="1"/>
    <col min="18" max="18" width="13" style="9" bestFit="1" customWidth="1"/>
    <col min="19" max="19" width="7.5703125" style="10" customWidth="1"/>
    <col min="20" max="20" width="10.7109375" style="10" bestFit="1" customWidth="1"/>
    <col min="21" max="21" width="9.85546875" style="17" bestFit="1" customWidth="1"/>
    <col min="22" max="22" width="6.5703125" style="10" bestFit="1" customWidth="1"/>
    <col min="23" max="23" width="7.42578125" style="10" bestFit="1" customWidth="1"/>
    <col min="24" max="24" width="10.7109375" style="10" bestFit="1" customWidth="1"/>
    <col min="25" max="25" width="11" style="10" customWidth="1"/>
    <col min="26" max="26" width="8.42578125" style="10" customWidth="1"/>
    <col min="27" max="27" width="10.7109375" style="10" bestFit="1" customWidth="1"/>
  </cols>
  <sheetData>
    <row r="1" spans="1:28" s="2" customFormat="1" ht="17.25" x14ac:dyDescent="0.3">
      <c r="A1" s="284" t="s">
        <v>112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</row>
    <row r="2" spans="1:28" s="2" customFormat="1" ht="17.25" x14ac:dyDescent="0.3">
      <c r="A2" s="287" t="s">
        <v>17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</row>
    <row r="3" spans="1:28" s="2" customFormat="1" ht="15.75" customHeight="1" x14ac:dyDescent="0.3">
      <c r="A3" s="287" t="s">
        <v>111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</row>
    <row r="4" spans="1:28" s="2" customFormat="1" ht="15.75" customHeight="1" thickBot="1" x14ac:dyDescent="0.35">
      <c r="A4" s="293" t="s">
        <v>59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5"/>
    </row>
    <row r="5" spans="1:28" s="2" customFormat="1" ht="15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8"/>
      <c r="V5" s="7"/>
      <c r="W5" s="75"/>
      <c r="X5" s="7"/>
      <c r="Y5" s="82"/>
      <c r="Z5" s="82"/>
      <c r="AA5" s="7"/>
    </row>
    <row r="6" spans="1:28" ht="15.75" customHeight="1" x14ac:dyDescent="0.25">
      <c r="A6" s="186" t="s">
        <v>27</v>
      </c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8"/>
      <c r="T6" s="188"/>
      <c r="U6" s="188"/>
      <c r="V6" s="188"/>
      <c r="W6" s="188"/>
      <c r="X6" s="188"/>
      <c r="Y6" s="188"/>
      <c r="Z6" s="188"/>
      <c r="AA6" s="188"/>
    </row>
    <row r="7" spans="1:28" ht="15" customHeight="1" x14ac:dyDescent="0.25">
      <c r="A7" s="186" t="s">
        <v>138</v>
      </c>
      <c r="B7" s="186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8"/>
      <c r="T7" s="188"/>
      <c r="U7" s="188"/>
      <c r="V7" s="188"/>
      <c r="W7" s="188"/>
      <c r="X7" s="188"/>
      <c r="Y7" s="188"/>
      <c r="Z7" s="188"/>
      <c r="AA7" s="188"/>
    </row>
    <row r="8" spans="1:28" ht="13.5" customHeight="1" x14ac:dyDescent="0.25">
      <c r="A8" s="186" t="s">
        <v>199</v>
      </c>
      <c r="B8" s="186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8"/>
      <c r="T8" s="188"/>
      <c r="U8" s="188"/>
      <c r="V8" s="188"/>
      <c r="W8" s="188"/>
      <c r="X8" s="188"/>
      <c r="Y8" s="188"/>
      <c r="Z8" s="188"/>
      <c r="AA8" s="188"/>
    </row>
    <row r="9" spans="1:28" ht="15.75" customHeight="1" x14ac:dyDescent="0.2">
      <c r="A9" s="292" t="s">
        <v>200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</row>
    <row r="10" spans="1:28" ht="14.25" x14ac:dyDescent="0.2">
      <c r="A10" s="189"/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89"/>
      <c r="R10" s="191"/>
      <c r="S10" s="189"/>
      <c r="T10" s="189"/>
      <c r="U10" s="189"/>
      <c r="V10" s="189"/>
      <c r="W10" s="189"/>
      <c r="X10" s="189"/>
      <c r="Y10" s="189"/>
      <c r="Z10" s="189"/>
      <c r="AA10" s="189"/>
    </row>
    <row r="11" spans="1:28" s="4" customFormat="1" ht="12.75" customHeight="1" x14ac:dyDescent="0.2">
      <c r="A11" s="299" t="s">
        <v>14</v>
      </c>
      <c r="B11" s="290" t="s">
        <v>126</v>
      </c>
      <c r="C11" s="290" t="s">
        <v>22</v>
      </c>
      <c r="D11" s="299" t="s">
        <v>0</v>
      </c>
      <c r="E11" s="301" t="s">
        <v>15</v>
      </c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3"/>
      <c r="Q11" s="290" t="s">
        <v>10</v>
      </c>
      <c r="R11" s="290" t="s">
        <v>11</v>
      </c>
      <c r="S11" s="296" t="s">
        <v>12</v>
      </c>
      <c r="T11" s="297"/>
      <c r="U11" s="297"/>
      <c r="V11" s="297"/>
      <c r="W11" s="297"/>
      <c r="X11" s="297"/>
      <c r="Y11" s="297"/>
      <c r="Z11" s="297"/>
      <c r="AA11" s="298"/>
    </row>
    <row r="12" spans="1:28" s="5" customFormat="1" ht="18.75" customHeight="1" x14ac:dyDescent="0.2">
      <c r="A12" s="300"/>
      <c r="B12" s="291"/>
      <c r="C12" s="291"/>
      <c r="D12" s="300"/>
      <c r="E12" s="192" t="s">
        <v>1</v>
      </c>
      <c r="F12" s="192" t="s">
        <v>2</v>
      </c>
      <c r="G12" s="192" t="s">
        <v>3</v>
      </c>
      <c r="H12" s="192" t="s">
        <v>4</v>
      </c>
      <c r="I12" s="192" t="s">
        <v>3</v>
      </c>
      <c r="J12" s="192" t="s">
        <v>5</v>
      </c>
      <c r="K12" s="192" t="s">
        <v>5</v>
      </c>
      <c r="L12" s="192" t="s">
        <v>4</v>
      </c>
      <c r="M12" s="192" t="s">
        <v>6</v>
      </c>
      <c r="N12" s="192" t="s">
        <v>7</v>
      </c>
      <c r="O12" s="192" t="s">
        <v>8</v>
      </c>
      <c r="P12" s="192" t="s">
        <v>9</v>
      </c>
      <c r="Q12" s="291"/>
      <c r="R12" s="291"/>
      <c r="S12" s="183" t="s">
        <v>34</v>
      </c>
      <c r="T12" s="152" t="s">
        <v>16</v>
      </c>
      <c r="U12" s="183" t="s">
        <v>34</v>
      </c>
      <c r="V12" s="183" t="s">
        <v>16</v>
      </c>
      <c r="W12" s="183" t="s">
        <v>23</v>
      </c>
      <c r="X12" s="183" t="s">
        <v>16</v>
      </c>
      <c r="Y12" s="183" t="s">
        <v>23</v>
      </c>
      <c r="Z12" s="183" t="s">
        <v>16</v>
      </c>
      <c r="AA12" s="152" t="s">
        <v>13</v>
      </c>
    </row>
    <row r="13" spans="1:28" s="5" customFormat="1" ht="53.25" customHeight="1" x14ac:dyDescent="0.2">
      <c r="A13" s="268" t="s">
        <v>181</v>
      </c>
      <c r="B13" s="269"/>
      <c r="C13" s="269"/>
      <c r="D13" s="270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6"/>
      <c r="T13" s="126"/>
      <c r="U13" s="126"/>
      <c r="V13" s="126"/>
      <c r="W13" s="126"/>
      <c r="X13" s="126"/>
      <c r="Y13" s="126"/>
      <c r="Z13" s="126"/>
      <c r="AA13" s="126"/>
      <c r="AB13" s="39"/>
    </row>
    <row r="14" spans="1:28" s="5" customFormat="1" ht="148.5" x14ac:dyDescent="0.2">
      <c r="A14" s="124">
        <v>1.1000000000000001</v>
      </c>
      <c r="B14" s="250" t="s">
        <v>201</v>
      </c>
      <c r="C14" s="250" t="s">
        <v>191</v>
      </c>
      <c r="D14" s="108" t="s">
        <v>149</v>
      </c>
      <c r="E14" s="124"/>
      <c r="F14" s="124"/>
      <c r="G14" s="124"/>
      <c r="H14" s="124"/>
      <c r="I14" s="128"/>
      <c r="J14" s="128"/>
      <c r="K14" s="128"/>
      <c r="L14" s="124"/>
      <c r="M14" s="124"/>
      <c r="N14" s="124"/>
      <c r="O14" s="124"/>
      <c r="P14" s="124"/>
      <c r="Q14" s="124" t="s">
        <v>102</v>
      </c>
      <c r="R14" s="124" t="s">
        <v>67</v>
      </c>
      <c r="S14" s="124" t="s">
        <v>63</v>
      </c>
      <c r="T14" s="193">
        <v>1000</v>
      </c>
      <c r="U14" s="171" t="s">
        <v>57</v>
      </c>
      <c r="V14" s="194">
        <v>0</v>
      </c>
      <c r="W14" s="194" t="s">
        <v>25</v>
      </c>
      <c r="X14" s="194">
        <v>500</v>
      </c>
      <c r="Y14" s="194" t="s">
        <v>184</v>
      </c>
      <c r="Z14" s="194">
        <v>0</v>
      </c>
      <c r="AA14" s="193">
        <f>T14+V14+X14+Z14</f>
        <v>1500</v>
      </c>
      <c r="AB14" s="39"/>
    </row>
    <row r="15" spans="1:28" ht="16.5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95">
        <f>SUM(T14)</f>
        <v>1000</v>
      </c>
      <c r="U15" s="195"/>
      <c r="V15" s="196">
        <f>SUM(V14)</f>
        <v>0</v>
      </c>
      <c r="W15" s="195"/>
      <c r="X15" s="196">
        <f>SUM(X14)</f>
        <v>500</v>
      </c>
      <c r="Y15" s="196"/>
      <c r="Z15" s="196">
        <f>SUM(Z14)</f>
        <v>0</v>
      </c>
      <c r="AA15" s="391">
        <f>SUM(AA14)</f>
        <v>1500</v>
      </c>
      <c r="AB15" s="39"/>
    </row>
    <row r="16" spans="1:28" ht="16.5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35"/>
      <c r="U16" s="135"/>
      <c r="V16" s="135"/>
      <c r="W16" s="135"/>
      <c r="X16" s="135"/>
      <c r="Y16" s="135"/>
      <c r="Z16" s="135"/>
      <c r="AA16" s="135"/>
    </row>
    <row r="17" spans="1:27" ht="16.5" x14ac:dyDescent="0.3">
      <c r="A17" s="136" t="s">
        <v>27</v>
      </c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8"/>
      <c r="T17" s="138"/>
      <c r="U17" s="138"/>
      <c r="V17" s="138"/>
      <c r="W17" s="138"/>
      <c r="X17" s="138"/>
      <c r="Y17" s="138"/>
      <c r="Z17" s="138"/>
      <c r="AA17" s="138"/>
    </row>
    <row r="18" spans="1:27" ht="16.5" x14ac:dyDescent="0.3">
      <c r="A18" s="136" t="s">
        <v>138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8"/>
      <c r="T18" s="138"/>
      <c r="U18" s="138"/>
      <c r="V18" s="138"/>
      <c r="W18" s="138"/>
      <c r="X18" s="138"/>
      <c r="Y18" s="138"/>
      <c r="Z18" s="138"/>
      <c r="AA18" s="138"/>
    </row>
    <row r="19" spans="1:27" ht="16.5" x14ac:dyDescent="0.3">
      <c r="A19" s="136" t="s">
        <v>68</v>
      </c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8"/>
      <c r="T19" s="138"/>
      <c r="U19" s="138"/>
      <c r="V19" s="138"/>
      <c r="W19" s="138"/>
      <c r="X19" s="138"/>
      <c r="Y19" s="138"/>
      <c r="Z19" s="138"/>
      <c r="AA19" s="138"/>
    </row>
    <row r="20" spans="1:27" ht="16.5" x14ac:dyDescent="0.2">
      <c r="A20" s="304" t="s">
        <v>139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</row>
    <row r="21" spans="1:27" ht="16.5" x14ac:dyDescent="0.3">
      <c r="A21" s="107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07"/>
      <c r="R21" s="141"/>
      <c r="S21" s="107"/>
      <c r="T21" s="107"/>
      <c r="U21" s="107"/>
      <c r="V21" s="107"/>
      <c r="W21" s="107"/>
      <c r="X21" s="107"/>
      <c r="Y21" s="107"/>
      <c r="Z21" s="107"/>
      <c r="AA21" s="107"/>
    </row>
    <row r="22" spans="1:27" ht="16.5" x14ac:dyDescent="0.2">
      <c r="A22" s="265" t="s">
        <v>14</v>
      </c>
      <c r="B22" s="273" t="s">
        <v>126</v>
      </c>
      <c r="C22" s="273" t="s">
        <v>22</v>
      </c>
      <c r="D22" s="305" t="s">
        <v>0</v>
      </c>
      <c r="E22" s="273" t="s">
        <v>15</v>
      </c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 t="s">
        <v>33</v>
      </c>
      <c r="R22" s="273" t="s">
        <v>32</v>
      </c>
      <c r="S22" s="265" t="s">
        <v>12</v>
      </c>
      <c r="T22" s="265"/>
      <c r="U22" s="265"/>
      <c r="V22" s="265"/>
      <c r="W22" s="265"/>
      <c r="X22" s="265"/>
      <c r="Y22" s="265"/>
      <c r="Z22" s="265"/>
      <c r="AA22" s="265"/>
    </row>
    <row r="23" spans="1:27" ht="54" customHeight="1" x14ac:dyDescent="0.2">
      <c r="A23" s="265"/>
      <c r="B23" s="273"/>
      <c r="C23" s="273"/>
      <c r="D23" s="305"/>
      <c r="E23" s="83" t="s">
        <v>1</v>
      </c>
      <c r="F23" s="83" t="s">
        <v>2</v>
      </c>
      <c r="G23" s="83" t="s">
        <v>3</v>
      </c>
      <c r="H23" s="83" t="s">
        <v>4</v>
      </c>
      <c r="I23" s="83" t="s">
        <v>3</v>
      </c>
      <c r="J23" s="83" t="s">
        <v>5</v>
      </c>
      <c r="K23" s="83" t="s">
        <v>5</v>
      </c>
      <c r="L23" s="83" t="s">
        <v>4</v>
      </c>
      <c r="M23" s="83" t="s">
        <v>6</v>
      </c>
      <c r="N23" s="83" t="s">
        <v>7</v>
      </c>
      <c r="O23" s="83" t="s">
        <v>8</v>
      </c>
      <c r="P23" s="83" t="s">
        <v>9</v>
      </c>
      <c r="Q23" s="273"/>
      <c r="R23" s="273"/>
      <c r="S23" s="115" t="s">
        <v>23</v>
      </c>
      <c r="T23" s="115" t="s">
        <v>16</v>
      </c>
      <c r="U23" s="115" t="s">
        <v>23</v>
      </c>
      <c r="V23" s="115" t="s">
        <v>16</v>
      </c>
      <c r="W23" s="115"/>
      <c r="X23" s="115" t="s">
        <v>25</v>
      </c>
      <c r="Y23" s="115"/>
      <c r="Z23" s="115"/>
      <c r="AA23" s="115" t="s">
        <v>13</v>
      </c>
    </row>
    <row r="24" spans="1:27" ht="52.5" customHeight="1" x14ac:dyDescent="0.2">
      <c r="A24" s="268" t="s">
        <v>202</v>
      </c>
      <c r="B24" s="269"/>
      <c r="C24" s="269"/>
      <c r="D24" s="270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6"/>
      <c r="T24" s="126"/>
      <c r="U24" s="126"/>
      <c r="V24" s="126"/>
      <c r="W24" s="126"/>
      <c r="X24" s="126"/>
      <c r="Y24" s="126"/>
      <c r="Z24" s="126"/>
      <c r="AA24" s="126"/>
    </row>
    <row r="25" spans="1:27" ht="66" x14ac:dyDescent="0.2">
      <c r="A25" s="124" t="s">
        <v>140</v>
      </c>
      <c r="B25" s="108" t="s">
        <v>203</v>
      </c>
      <c r="C25" s="108" t="s">
        <v>24</v>
      </c>
      <c r="D25" s="108" t="s">
        <v>141</v>
      </c>
      <c r="E25" s="108"/>
      <c r="F25" s="108"/>
      <c r="G25" s="108"/>
      <c r="H25" s="108"/>
      <c r="I25" s="144"/>
      <c r="J25" s="144"/>
      <c r="K25" s="144"/>
      <c r="L25" s="108"/>
      <c r="M25" s="108"/>
      <c r="N25" s="108"/>
      <c r="O25" s="108"/>
      <c r="P25" s="108"/>
      <c r="Q25" s="108" t="s">
        <v>142</v>
      </c>
      <c r="R25" s="108" t="s">
        <v>108</v>
      </c>
      <c r="S25" s="124" t="s">
        <v>63</v>
      </c>
      <c r="T25" s="94">
        <v>3000</v>
      </c>
      <c r="U25" s="124" t="s">
        <v>57</v>
      </c>
      <c r="V25" s="94">
        <v>0</v>
      </c>
      <c r="W25" s="94" t="s">
        <v>25</v>
      </c>
      <c r="X25" s="94">
        <v>500</v>
      </c>
      <c r="Y25" s="94" t="s">
        <v>184</v>
      </c>
      <c r="Z25" s="94">
        <v>0</v>
      </c>
      <c r="AA25" s="106">
        <f>X25+T25</f>
        <v>3500</v>
      </c>
    </row>
    <row r="26" spans="1:27" ht="66" x14ac:dyDescent="0.2">
      <c r="A26" s="124">
        <v>1.2</v>
      </c>
      <c r="B26" s="108" t="s">
        <v>204</v>
      </c>
      <c r="C26" s="108" t="s">
        <v>24</v>
      </c>
      <c r="D26" s="108" t="s">
        <v>192</v>
      </c>
      <c r="E26" s="108"/>
      <c r="F26" s="108"/>
      <c r="G26" s="108"/>
      <c r="H26" s="108"/>
      <c r="I26" s="244"/>
      <c r="J26" s="244"/>
      <c r="K26" s="144"/>
      <c r="L26" s="245"/>
      <c r="M26" s="245"/>
      <c r="N26" s="108"/>
      <c r="O26" s="108"/>
      <c r="P26" s="108"/>
      <c r="Q26" s="108" t="s">
        <v>142</v>
      </c>
      <c r="R26" s="108" t="s">
        <v>108</v>
      </c>
      <c r="S26" s="124" t="s">
        <v>63</v>
      </c>
      <c r="T26" s="94">
        <v>3000</v>
      </c>
      <c r="U26" s="124" t="s">
        <v>57</v>
      </c>
      <c r="V26" s="94">
        <v>0</v>
      </c>
      <c r="W26" s="94" t="s">
        <v>25</v>
      </c>
      <c r="X26" s="94">
        <v>500</v>
      </c>
      <c r="Y26" s="94" t="s">
        <v>184</v>
      </c>
      <c r="Z26" s="94">
        <v>0</v>
      </c>
      <c r="AA26" s="106">
        <f>X26+T26</f>
        <v>3500</v>
      </c>
    </row>
    <row r="27" spans="1:27" ht="16.5" x14ac:dyDescent="0.3">
      <c r="A27" s="107"/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07"/>
      <c r="R27" s="141"/>
      <c r="S27" s="107"/>
      <c r="T27" s="242">
        <f>SUM(T25+T26)</f>
        <v>6000</v>
      </c>
      <c r="U27" s="242"/>
      <c r="V27" s="242">
        <f>SUM(V25)</f>
        <v>0</v>
      </c>
      <c r="W27" s="242"/>
      <c r="X27" s="242">
        <f>SUM(X25+X26)</f>
        <v>1000</v>
      </c>
      <c r="Y27" s="242"/>
      <c r="Z27" s="243">
        <v>0</v>
      </c>
      <c r="AA27" s="242">
        <f>SUM(AA25+AA26)</f>
        <v>7000</v>
      </c>
    </row>
    <row r="28" spans="1:27" ht="16.5" x14ac:dyDescent="0.3">
      <c r="A28" s="189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89"/>
      <c r="R28" s="191"/>
      <c r="S28" s="189"/>
      <c r="T28" s="199">
        <f>T27+T15</f>
        <v>7000</v>
      </c>
      <c r="U28" s="200"/>
      <c r="V28" s="199">
        <f>V27+V15</f>
        <v>0</v>
      </c>
      <c r="W28" s="200"/>
      <c r="X28" s="199">
        <f>X27+X15</f>
        <v>1500</v>
      </c>
      <c r="Y28" s="200"/>
      <c r="Z28" s="199">
        <f>Z27+Z15</f>
        <v>0</v>
      </c>
      <c r="AA28" s="410">
        <f>AA27+AA15</f>
        <v>8500</v>
      </c>
    </row>
    <row r="29" spans="1:27" ht="14.25" x14ac:dyDescent="0.2">
      <c r="A29" s="189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89"/>
      <c r="R29" s="191"/>
      <c r="S29" s="189"/>
      <c r="T29" s="189"/>
      <c r="U29" s="189"/>
      <c r="V29" s="189"/>
      <c r="W29" s="189"/>
      <c r="X29" s="189"/>
      <c r="Y29" s="189"/>
      <c r="Z29" s="189"/>
      <c r="AA29" s="189"/>
    </row>
  </sheetData>
  <mergeCells count="24">
    <mergeCell ref="A24:D24"/>
    <mergeCell ref="Q22:Q23"/>
    <mergeCell ref="R22:R23"/>
    <mergeCell ref="S22:AA22"/>
    <mergeCell ref="A20:AA20"/>
    <mergeCell ref="A22:A23"/>
    <mergeCell ref="B22:B23"/>
    <mergeCell ref="C22:C23"/>
    <mergeCell ref="D22:D23"/>
    <mergeCell ref="E22:P22"/>
    <mergeCell ref="A13:D13"/>
    <mergeCell ref="A1:AA1"/>
    <mergeCell ref="A2:AA2"/>
    <mergeCell ref="A3:AA3"/>
    <mergeCell ref="R11:R12"/>
    <mergeCell ref="A9:AA9"/>
    <mergeCell ref="C11:C12"/>
    <mergeCell ref="B11:B12"/>
    <mergeCell ref="A4:AA4"/>
    <mergeCell ref="S11:AA11"/>
    <mergeCell ref="D11:D12"/>
    <mergeCell ref="E11:P11"/>
    <mergeCell ref="A11:A12"/>
    <mergeCell ref="Q11:Q12"/>
  </mergeCells>
  <phoneticPr fontId="0" type="noConversion"/>
  <printOptions horizontalCentered="1" verticalCentered="1"/>
  <pageMargins left="0.19685039370078741" right="0.19685039370078741" top="0.19685039370078741" bottom="0.19685039370078741" header="0" footer="0.19685039370078741"/>
  <pageSetup scale="76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"/>
  <sheetViews>
    <sheetView topLeftCell="A10" zoomScale="85" zoomScaleNormal="85" workbookViewId="0">
      <selection activeCell="AC14" sqref="AC14"/>
    </sheetView>
  </sheetViews>
  <sheetFormatPr baseColWidth="10" defaultRowHeight="12.75" x14ac:dyDescent="0.2"/>
  <cols>
    <col min="5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2.140625" customWidth="1"/>
    <col min="18" max="18" width="12.42578125" bestFit="1" customWidth="1"/>
    <col min="19" max="19" width="12.28515625" bestFit="1" customWidth="1"/>
    <col min="20" max="20" width="9.7109375" bestFit="1" customWidth="1"/>
    <col min="21" max="21" width="10.7109375" bestFit="1" customWidth="1"/>
    <col min="22" max="22" width="6.5703125" bestFit="1" customWidth="1"/>
    <col min="23" max="23" width="7.42578125" bestFit="1" customWidth="1"/>
    <col min="24" max="24" width="6.5703125" bestFit="1" customWidth="1"/>
    <col min="25" max="25" width="7.42578125" bestFit="1" customWidth="1"/>
    <col min="26" max="26" width="6.5703125" customWidth="1"/>
    <col min="27" max="27" width="9.7109375" bestFit="1" customWidth="1"/>
  </cols>
  <sheetData>
    <row r="1" spans="1:27" ht="17.25" x14ac:dyDescent="0.3">
      <c r="A1" s="284" t="s">
        <v>112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</row>
    <row r="2" spans="1:27" ht="17.25" x14ac:dyDescent="0.3">
      <c r="A2" s="287" t="s">
        <v>17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</row>
    <row r="3" spans="1:27" ht="17.25" x14ac:dyDescent="0.3">
      <c r="A3" s="287" t="s">
        <v>111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</row>
    <row r="4" spans="1:27" ht="18" thickBot="1" x14ac:dyDescent="0.35">
      <c r="A4" s="293" t="s">
        <v>59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5"/>
    </row>
    <row r="5" spans="1:27" ht="15.7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8"/>
      <c r="V5" s="7"/>
      <c r="W5" s="75"/>
      <c r="X5" s="7"/>
      <c r="Y5" s="82"/>
      <c r="Z5" s="82"/>
      <c r="AA5" s="7"/>
    </row>
    <row r="6" spans="1:27" ht="16.5" x14ac:dyDescent="0.3">
      <c r="A6" s="145" t="s">
        <v>143</v>
      </c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  <c r="T6" s="147"/>
      <c r="U6" s="147"/>
      <c r="V6" s="147"/>
      <c r="W6" s="147"/>
      <c r="X6" s="147"/>
      <c r="Y6" s="147"/>
      <c r="Z6" s="147"/>
      <c r="AA6" s="147"/>
    </row>
    <row r="7" spans="1:27" ht="16.5" x14ac:dyDescent="0.3">
      <c r="A7" s="145" t="s">
        <v>70</v>
      </c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  <c r="T7" s="147"/>
      <c r="U7" s="147"/>
      <c r="V7" s="147"/>
      <c r="W7" s="147"/>
      <c r="X7" s="147"/>
      <c r="Y7" s="147"/>
      <c r="Z7" s="147"/>
      <c r="AA7" s="147"/>
    </row>
    <row r="8" spans="1:27" ht="16.5" x14ac:dyDescent="0.3">
      <c r="A8" s="145" t="s">
        <v>144</v>
      </c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7"/>
      <c r="T8" s="147"/>
      <c r="U8" s="147"/>
      <c r="V8" s="147"/>
      <c r="W8" s="147"/>
      <c r="X8" s="147"/>
      <c r="Y8" s="147"/>
      <c r="Z8" s="147"/>
      <c r="AA8" s="147"/>
    </row>
    <row r="9" spans="1:27" ht="16.5" x14ac:dyDescent="0.2">
      <c r="A9" s="310" t="s">
        <v>148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</row>
    <row r="10" spans="1:27" ht="16.5" x14ac:dyDescent="0.3">
      <c r="A10" s="107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07"/>
      <c r="R10" s="141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27" ht="16.5" x14ac:dyDescent="0.2">
      <c r="A11" s="299" t="s">
        <v>14</v>
      </c>
      <c r="B11" s="290" t="s">
        <v>126</v>
      </c>
      <c r="C11" s="290" t="s">
        <v>22</v>
      </c>
      <c r="D11" s="299" t="s">
        <v>0</v>
      </c>
      <c r="E11" s="301" t="s">
        <v>15</v>
      </c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3"/>
      <c r="Q11" s="290" t="s">
        <v>10</v>
      </c>
      <c r="R11" s="290" t="s">
        <v>11</v>
      </c>
      <c r="S11" s="296" t="s">
        <v>12</v>
      </c>
      <c r="T11" s="297"/>
      <c r="U11" s="297"/>
      <c r="V11" s="297"/>
      <c r="W11" s="297"/>
      <c r="X11" s="297"/>
      <c r="Y11" s="297"/>
      <c r="Z11" s="297"/>
      <c r="AA11" s="298"/>
    </row>
    <row r="12" spans="1:27" ht="28.5" customHeight="1" x14ac:dyDescent="0.2">
      <c r="A12" s="311"/>
      <c r="B12" s="309"/>
      <c r="C12" s="309"/>
      <c r="D12" s="311"/>
      <c r="E12" s="163" t="s">
        <v>1</v>
      </c>
      <c r="F12" s="163" t="s">
        <v>2</v>
      </c>
      <c r="G12" s="163" t="s">
        <v>3</v>
      </c>
      <c r="H12" s="163" t="s">
        <v>4</v>
      </c>
      <c r="I12" s="163" t="s">
        <v>3</v>
      </c>
      <c r="J12" s="163" t="s">
        <v>5</v>
      </c>
      <c r="K12" s="163" t="s">
        <v>5</v>
      </c>
      <c r="L12" s="163" t="s">
        <v>4</v>
      </c>
      <c r="M12" s="163" t="s">
        <v>6</v>
      </c>
      <c r="N12" s="163" t="s">
        <v>7</v>
      </c>
      <c r="O12" s="163" t="s">
        <v>8</v>
      </c>
      <c r="P12" s="163" t="s">
        <v>9</v>
      </c>
      <c r="Q12" s="309"/>
      <c r="R12" s="309"/>
      <c r="S12" s="154" t="s">
        <v>34</v>
      </c>
      <c r="T12" s="155" t="s">
        <v>16</v>
      </c>
      <c r="U12" s="154" t="s">
        <v>34</v>
      </c>
      <c r="V12" s="154" t="s">
        <v>16</v>
      </c>
      <c r="W12" s="154" t="s">
        <v>23</v>
      </c>
      <c r="X12" s="154" t="s">
        <v>16</v>
      </c>
      <c r="Y12" s="154" t="s">
        <v>23</v>
      </c>
      <c r="Z12" s="154" t="s">
        <v>16</v>
      </c>
      <c r="AA12" s="155" t="s">
        <v>13</v>
      </c>
    </row>
    <row r="13" spans="1:27" ht="41.25" customHeight="1" x14ac:dyDescent="0.2">
      <c r="A13" s="306" t="s">
        <v>145</v>
      </c>
      <c r="B13" s="307"/>
      <c r="C13" s="307"/>
      <c r="D13" s="308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6"/>
      <c r="R13" s="156"/>
      <c r="S13" s="143"/>
      <c r="T13" s="142"/>
      <c r="U13" s="143"/>
      <c r="V13" s="143"/>
      <c r="W13" s="143"/>
      <c r="X13" s="143"/>
      <c r="Y13" s="143"/>
      <c r="Z13" s="143"/>
      <c r="AA13" s="142"/>
    </row>
    <row r="14" spans="1:27" ht="148.5" x14ac:dyDescent="0.2">
      <c r="A14" s="93">
        <v>1.1000000000000001</v>
      </c>
      <c r="B14" s="93" t="s">
        <v>146</v>
      </c>
      <c r="C14" s="93" t="s">
        <v>66</v>
      </c>
      <c r="D14" s="124" t="s">
        <v>147</v>
      </c>
      <c r="E14" s="158"/>
      <c r="F14" s="93"/>
      <c r="G14" s="158"/>
      <c r="H14" s="158"/>
      <c r="I14" s="93"/>
      <c r="J14" s="93"/>
      <c r="K14" s="93"/>
      <c r="L14" s="93"/>
      <c r="M14" s="93"/>
      <c r="N14" s="93"/>
      <c r="O14" s="93"/>
      <c r="P14" s="93"/>
      <c r="Q14" s="93" t="s">
        <v>54</v>
      </c>
      <c r="R14" s="93" t="s">
        <v>69</v>
      </c>
      <c r="S14" s="93" t="s">
        <v>63</v>
      </c>
      <c r="T14" s="94">
        <v>2000</v>
      </c>
      <c r="U14" s="93" t="s">
        <v>163</v>
      </c>
      <c r="V14" s="94">
        <v>0</v>
      </c>
      <c r="W14" s="93" t="s">
        <v>25</v>
      </c>
      <c r="X14" s="201">
        <v>0</v>
      </c>
      <c r="Y14" s="124" t="s">
        <v>184</v>
      </c>
      <c r="Z14" s="201">
        <v>0</v>
      </c>
      <c r="AA14" s="150">
        <f>T14</f>
        <v>2000</v>
      </c>
    </row>
    <row r="15" spans="1:27" ht="16.5" x14ac:dyDescent="0.3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202"/>
      <c r="T15" s="203">
        <f>SUM(T14)</f>
        <v>2000</v>
      </c>
      <c r="U15" s="204"/>
      <c r="V15" s="198">
        <f>SUM(V14)</f>
        <v>0</v>
      </c>
      <c r="W15" s="204"/>
      <c r="X15" s="205">
        <f>SUM(X14)</f>
        <v>0</v>
      </c>
      <c r="Y15" s="202"/>
      <c r="Z15" s="205">
        <f>SUM(Z14)</f>
        <v>0</v>
      </c>
      <c r="AA15" s="392">
        <f>AA14</f>
        <v>2000</v>
      </c>
    </row>
  </sheetData>
  <mergeCells count="14">
    <mergeCell ref="A13:D13"/>
    <mergeCell ref="Q11:Q12"/>
    <mergeCell ref="A1:AA1"/>
    <mergeCell ref="A2:AA2"/>
    <mergeCell ref="A3:AA3"/>
    <mergeCell ref="A9:AA9"/>
    <mergeCell ref="R11:R12"/>
    <mergeCell ref="S11:AA11"/>
    <mergeCell ref="D11:D12"/>
    <mergeCell ref="E11:P11"/>
    <mergeCell ref="A11:A12"/>
    <mergeCell ref="B11:B12"/>
    <mergeCell ref="C11:C12"/>
    <mergeCell ref="A4:AA4"/>
  </mergeCells>
  <pageMargins left="0.51181102362204722" right="0.51181102362204722" top="0.74803149606299213" bottom="0.74803149606299213" header="0.31496062992125984" footer="0.31496062992125984"/>
  <pageSetup scale="73" fitToHeight="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FFE1-680D-4E4C-AD65-78C058E57E2F}">
  <sheetPr>
    <pageSetUpPr fitToPage="1"/>
  </sheetPr>
  <dimension ref="A1:AA17"/>
  <sheetViews>
    <sheetView zoomScale="85" zoomScaleNormal="85" workbookViewId="0">
      <selection activeCell="Q20" sqref="Q20"/>
    </sheetView>
  </sheetViews>
  <sheetFormatPr baseColWidth="10" defaultRowHeight="12.75" x14ac:dyDescent="0.2"/>
  <cols>
    <col min="2" max="2" width="21.42578125" customWidth="1"/>
    <col min="3" max="3" width="11.85546875" customWidth="1"/>
    <col min="4" max="4" width="17.28515625" customWidth="1"/>
    <col min="5" max="6" width="2.28515625" bestFit="1" customWidth="1"/>
    <col min="7" max="7" width="2.7109375" bestFit="1" customWidth="1"/>
    <col min="8" max="8" width="2.42578125" bestFit="1" customWidth="1"/>
    <col min="9" max="9" width="2.7109375" bestFit="1" customWidth="1"/>
    <col min="10" max="11" width="2.140625" bestFit="1" customWidth="1"/>
    <col min="12" max="12" width="2.42578125" bestFit="1" customWidth="1"/>
    <col min="13" max="13" width="2.28515625" bestFit="1" customWidth="1"/>
    <col min="14" max="16" width="2.42578125" bestFit="1" customWidth="1"/>
    <col min="17" max="17" width="15.140625" bestFit="1" customWidth="1"/>
    <col min="18" max="18" width="13.85546875" customWidth="1"/>
    <col min="19" max="19" width="11.28515625" bestFit="1" customWidth="1"/>
    <col min="20" max="20" width="13.42578125" bestFit="1" customWidth="1"/>
    <col min="21" max="21" width="10.7109375" bestFit="1" customWidth="1"/>
    <col min="22" max="22" width="9.7109375" bestFit="1" customWidth="1"/>
    <col min="23" max="23" width="8" bestFit="1" customWidth="1"/>
    <col min="24" max="24" width="10.28515625" bestFit="1" customWidth="1"/>
    <col min="25" max="25" width="7.42578125" bestFit="1" customWidth="1"/>
    <col min="26" max="26" width="7.85546875" bestFit="1" customWidth="1"/>
    <col min="27" max="27" width="13.42578125" bestFit="1" customWidth="1"/>
  </cols>
  <sheetData>
    <row r="1" spans="1:27" ht="17.25" x14ac:dyDescent="0.3">
      <c r="A1" s="284" t="s">
        <v>112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</row>
    <row r="2" spans="1:27" ht="17.25" x14ac:dyDescent="0.3">
      <c r="A2" s="287" t="s">
        <v>17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</row>
    <row r="3" spans="1:27" ht="17.25" x14ac:dyDescent="0.3">
      <c r="A3" s="287" t="s">
        <v>111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</row>
    <row r="4" spans="1:27" ht="18" thickBot="1" x14ac:dyDescent="0.35">
      <c r="A4" s="293" t="s">
        <v>59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5"/>
    </row>
    <row r="7" spans="1:27" ht="16.5" x14ac:dyDescent="0.3">
      <c r="A7" s="324" t="s">
        <v>18</v>
      </c>
      <c r="B7" s="324"/>
      <c r="C7" s="325" t="s">
        <v>28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166"/>
      <c r="S7" s="167"/>
      <c r="T7" s="167"/>
      <c r="U7" s="167"/>
      <c r="V7" s="167"/>
      <c r="W7" s="167"/>
      <c r="X7" s="167"/>
      <c r="Y7" s="167"/>
      <c r="Z7" s="167"/>
      <c r="AA7" s="167"/>
    </row>
    <row r="8" spans="1:27" ht="16.5" x14ac:dyDescent="0.3">
      <c r="A8" s="324" t="s">
        <v>19</v>
      </c>
      <c r="B8" s="324"/>
      <c r="C8" s="325" t="s">
        <v>152</v>
      </c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166"/>
      <c r="S8" s="167"/>
      <c r="T8" s="167"/>
      <c r="U8" s="167"/>
      <c r="V8" s="167"/>
      <c r="W8" s="167"/>
      <c r="X8" s="167"/>
      <c r="Y8" s="167"/>
      <c r="Z8" s="167"/>
      <c r="AA8" s="167"/>
    </row>
    <row r="9" spans="1:27" ht="16.5" x14ac:dyDescent="0.3">
      <c r="A9" s="324" t="s">
        <v>20</v>
      </c>
      <c r="B9" s="324"/>
      <c r="C9" s="325" t="s">
        <v>175</v>
      </c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166"/>
      <c r="S9" s="167"/>
      <c r="T9" s="167"/>
      <c r="U9" s="167"/>
      <c r="V9" s="167"/>
      <c r="W9" s="167"/>
      <c r="X9" s="167"/>
      <c r="Y9" s="167"/>
      <c r="Z9" s="167"/>
      <c r="AA9" s="167"/>
    </row>
    <row r="10" spans="1:27" ht="16.5" x14ac:dyDescent="0.2">
      <c r="A10" s="324" t="s">
        <v>21</v>
      </c>
      <c r="B10" s="324"/>
      <c r="C10" s="325" t="s">
        <v>176</v>
      </c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</row>
    <row r="11" spans="1:27" ht="13.5" thickBot="1" x14ac:dyDescent="0.25">
      <c r="A11" s="10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  <c r="R11" s="19"/>
      <c r="S11" s="10"/>
      <c r="T11" s="10"/>
      <c r="U11" s="17"/>
      <c r="V11" s="10"/>
      <c r="W11" s="10"/>
      <c r="X11" s="10"/>
      <c r="Y11" s="10"/>
      <c r="Z11" s="10"/>
      <c r="AA11" s="10"/>
    </row>
    <row r="12" spans="1:27" ht="16.5" x14ac:dyDescent="0.2">
      <c r="A12" s="321" t="s">
        <v>14</v>
      </c>
      <c r="B12" s="313" t="s">
        <v>126</v>
      </c>
      <c r="C12" s="313" t="s">
        <v>22</v>
      </c>
      <c r="D12" s="315" t="s">
        <v>0</v>
      </c>
      <c r="E12" s="313" t="s">
        <v>15</v>
      </c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 t="s">
        <v>10</v>
      </c>
      <c r="R12" s="313" t="s">
        <v>11</v>
      </c>
      <c r="S12" s="315" t="s">
        <v>12</v>
      </c>
      <c r="T12" s="315"/>
      <c r="U12" s="316"/>
      <c r="V12" s="316"/>
      <c r="W12" s="316"/>
      <c r="X12" s="316"/>
      <c r="Y12" s="316"/>
      <c r="Z12" s="316"/>
      <c r="AA12" s="317"/>
    </row>
    <row r="13" spans="1:27" ht="19.5" customHeight="1" x14ac:dyDescent="0.2">
      <c r="A13" s="322"/>
      <c r="B13" s="314"/>
      <c r="C13" s="314"/>
      <c r="D13" s="323"/>
      <c r="E13" s="163" t="s">
        <v>1</v>
      </c>
      <c r="F13" s="163" t="s">
        <v>2</v>
      </c>
      <c r="G13" s="163" t="s">
        <v>3</v>
      </c>
      <c r="H13" s="163" t="s">
        <v>4</v>
      </c>
      <c r="I13" s="163" t="s">
        <v>3</v>
      </c>
      <c r="J13" s="163" t="s">
        <v>5</v>
      </c>
      <c r="K13" s="163" t="s">
        <v>5</v>
      </c>
      <c r="L13" s="163" t="s">
        <v>4</v>
      </c>
      <c r="M13" s="163" t="s">
        <v>6</v>
      </c>
      <c r="N13" s="163" t="s">
        <v>7</v>
      </c>
      <c r="O13" s="163" t="s">
        <v>8</v>
      </c>
      <c r="P13" s="163" t="s">
        <v>9</v>
      </c>
      <c r="Q13" s="314"/>
      <c r="R13" s="314"/>
      <c r="S13" s="161" t="s">
        <v>23</v>
      </c>
      <c r="T13" s="161" t="s">
        <v>16</v>
      </c>
      <c r="U13" s="161" t="s">
        <v>23</v>
      </c>
      <c r="V13" s="161" t="s">
        <v>16</v>
      </c>
      <c r="W13" s="161" t="s">
        <v>23</v>
      </c>
      <c r="X13" s="161" t="s">
        <v>16</v>
      </c>
      <c r="Y13" s="153"/>
      <c r="Z13" s="153"/>
      <c r="AA13" s="162" t="s">
        <v>13</v>
      </c>
    </row>
    <row r="14" spans="1:27" ht="30" customHeight="1" x14ac:dyDescent="0.2">
      <c r="A14" s="318" t="s">
        <v>177</v>
      </c>
      <c r="B14" s="319"/>
      <c r="C14" s="319"/>
      <c r="D14" s="3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99" x14ac:dyDescent="0.2">
      <c r="A15" s="312">
        <v>1.1000000000000001</v>
      </c>
      <c r="B15" s="182" t="s">
        <v>179</v>
      </c>
      <c r="C15" s="124" t="s">
        <v>54</v>
      </c>
      <c r="D15" s="124" t="s">
        <v>178</v>
      </c>
      <c r="E15" s="124"/>
      <c r="F15" s="124"/>
      <c r="G15" s="171"/>
      <c r="H15" s="171"/>
      <c r="I15" s="171"/>
      <c r="J15" s="170"/>
      <c r="K15" s="171"/>
      <c r="L15" s="171"/>
      <c r="M15" s="171"/>
      <c r="N15" s="168"/>
      <c r="O15" s="169"/>
      <c r="P15" s="168"/>
      <c r="Q15" s="108" t="s">
        <v>151</v>
      </c>
      <c r="R15" s="108" t="s">
        <v>56</v>
      </c>
      <c r="S15" s="108" t="s">
        <v>54</v>
      </c>
      <c r="T15" s="94">
        <v>500</v>
      </c>
      <c r="U15" s="124" t="s">
        <v>163</v>
      </c>
      <c r="V15" s="201">
        <v>100</v>
      </c>
      <c r="W15" s="124" t="s">
        <v>25</v>
      </c>
      <c r="X15" s="94">
        <v>0</v>
      </c>
      <c r="Y15" s="94" t="s">
        <v>184</v>
      </c>
      <c r="Z15" s="94">
        <v>0</v>
      </c>
      <c r="AA15" s="159">
        <f>T15+V15+X15</f>
        <v>600</v>
      </c>
    </row>
    <row r="16" spans="1:27" ht="82.5" x14ac:dyDescent="0.2">
      <c r="A16" s="312"/>
      <c r="B16" s="182" t="s">
        <v>193</v>
      </c>
      <c r="C16" s="124" t="s">
        <v>54</v>
      </c>
      <c r="D16" s="124" t="s">
        <v>194</v>
      </c>
      <c r="E16" s="168"/>
      <c r="F16" s="124"/>
      <c r="G16" s="171"/>
      <c r="H16" s="171"/>
      <c r="I16" s="171"/>
      <c r="J16" s="170"/>
      <c r="K16" s="171"/>
      <c r="L16" s="171"/>
      <c r="M16" s="171"/>
      <c r="N16" s="171"/>
      <c r="O16" s="170"/>
      <c r="P16" s="171"/>
      <c r="Q16" s="108" t="s">
        <v>54</v>
      </c>
      <c r="R16" s="108" t="s">
        <v>195</v>
      </c>
      <c r="S16" s="108" t="s">
        <v>54</v>
      </c>
      <c r="T16" s="94">
        <v>38700</v>
      </c>
      <c r="U16" s="124" t="s">
        <v>163</v>
      </c>
      <c r="V16" s="201">
        <v>0</v>
      </c>
      <c r="W16" s="124" t="s">
        <v>25</v>
      </c>
      <c r="X16" s="94">
        <v>0</v>
      </c>
      <c r="Y16" s="94" t="s">
        <v>184</v>
      </c>
      <c r="Z16" s="94">
        <v>0</v>
      </c>
      <c r="AA16" s="159">
        <f>T16</f>
        <v>38700</v>
      </c>
    </row>
    <row r="17" spans="20:27" ht="16.5" x14ac:dyDescent="0.3">
      <c r="T17" s="251">
        <f>SUM(T15:T16)</f>
        <v>39200</v>
      </c>
      <c r="U17" s="252"/>
      <c r="V17" s="253">
        <f>SUM(V15:V16)</f>
        <v>100</v>
      </c>
      <c r="W17" s="252"/>
      <c r="X17" s="251">
        <f>SUM(X15:X16)</f>
        <v>0</v>
      </c>
      <c r="Y17" s="252"/>
      <c r="Z17" s="251">
        <f>SUM(Z15:Z16)</f>
        <v>0</v>
      </c>
      <c r="AA17" s="406">
        <f>SUM(T17:Z17)</f>
        <v>39300</v>
      </c>
    </row>
  </sheetData>
  <mergeCells count="22">
    <mergeCell ref="A1:AA1"/>
    <mergeCell ref="A2:AA2"/>
    <mergeCell ref="A3:AA3"/>
    <mergeCell ref="A4:AA4"/>
    <mergeCell ref="A7:B7"/>
    <mergeCell ref="C7:Q7"/>
    <mergeCell ref="A8:B8"/>
    <mergeCell ref="C8:Q8"/>
    <mergeCell ref="A9:B9"/>
    <mergeCell ref="C9:Q9"/>
    <mergeCell ref="A10:B10"/>
    <mergeCell ref="C10:AA10"/>
    <mergeCell ref="A15:A16"/>
    <mergeCell ref="Q12:Q13"/>
    <mergeCell ref="R12:R13"/>
    <mergeCell ref="S12:AA12"/>
    <mergeCell ref="A14:D14"/>
    <mergeCell ref="A12:A13"/>
    <mergeCell ref="B12:B13"/>
    <mergeCell ref="C12:C13"/>
    <mergeCell ref="D12:D13"/>
    <mergeCell ref="E12:P12"/>
  </mergeCells>
  <pageMargins left="0.7" right="0.7" top="0.75" bottom="0.75" header="0.3" footer="0.3"/>
  <pageSetup scale="58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9"/>
  <sheetViews>
    <sheetView tabSelected="1" zoomScale="95" zoomScaleNormal="95" zoomScalePageLayoutView="90" workbookViewId="0">
      <selection activeCell="S46" sqref="S46"/>
    </sheetView>
  </sheetViews>
  <sheetFormatPr baseColWidth="10" defaultRowHeight="12.75" x14ac:dyDescent="0.2"/>
  <cols>
    <col min="1" max="1" width="6.85546875" style="10" customWidth="1"/>
    <col min="2" max="2" width="15.42578125" style="8" customWidth="1"/>
    <col min="3" max="3" width="14" style="9" customWidth="1"/>
    <col min="4" max="4" width="17" style="9" customWidth="1"/>
    <col min="5" max="5" width="2.140625" style="9" bestFit="1" customWidth="1"/>
    <col min="6" max="6" width="2.42578125" style="9" bestFit="1" customWidth="1"/>
    <col min="7" max="7" width="2.28515625" style="9" bestFit="1" customWidth="1"/>
    <col min="8" max="8" width="2.42578125" style="9" bestFit="1" customWidth="1"/>
    <col min="9" max="10" width="2" style="9" bestFit="1" customWidth="1"/>
    <col min="11" max="12" width="2.28515625" style="9" bestFit="1" customWidth="1"/>
    <col min="13" max="13" width="2.42578125" style="9" bestFit="1" customWidth="1"/>
    <col min="14" max="15" width="2.28515625" style="9" bestFit="1" customWidth="1"/>
    <col min="16" max="16" width="2.28515625" style="9" customWidth="1"/>
    <col min="17" max="17" width="15.42578125" style="9" bestFit="1" customWidth="1"/>
    <col min="18" max="18" width="15.5703125" style="19" bestFit="1" customWidth="1"/>
    <col min="19" max="19" width="7.7109375" style="10" bestFit="1" customWidth="1"/>
    <col min="20" max="20" width="11.42578125" style="10" bestFit="1" customWidth="1"/>
    <col min="21" max="21" width="10.28515625" style="17" bestFit="1" customWidth="1"/>
    <col min="22" max="22" width="9.5703125" style="10" bestFit="1" customWidth="1"/>
    <col min="23" max="23" width="7.7109375" style="10" bestFit="1" customWidth="1"/>
    <col min="24" max="24" width="9.5703125" style="10" bestFit="1" customWidth="1"/>
    <col min="25" max="25" width="7.7109375" style="10" bestFit="1" customWidth="1"/>
    <col min="26" max="26" width="7.28515625" style="10" bestFit="1" customWidth="1"/>
    <col min="27" max="27" width="11.5703125" style="10" bestFit="1" customWidth="1"/>
  </cols>
  <sheetData>
    <row r="1" spans="1:29" ht="17.25" x14ac:dyDescent="0.3">
      <c r="A1" s="284" t="s">
        <v>112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</row>
    <row r="2" spans="1:29" ht="17.25" x14ac:dyDescent="0.3">
      <c r="A2" s="287" t="s">
        <v>17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</row>
    <row r="3" spans="1:29" ht="17.25" x14ac:dyDescent="0.3">
      <c r="A3" s="287" t="s">
        <v>111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</row>
    <row r="4" spans="1:29" ht="18" thickBot="1" x14ac:dyDescent="0.35">
      <c r="A4" s="293" t="s">
        <v>59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5"/>
    </row>
    <row r="5" spans="1:29" s="165" customFormat="1" ht="17.25" x14ac:dyDescent="0.3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</row>
    <row r="6" spans="1:29" s="1" customFormat="1" ht="16.5" customHeight="1" x14ac:dyDescent="0.3">
      <c r="A6" s="213" t="s">
        <v>166</v>
      </c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7"/>
      <c r="S6" s="218"/>
      <c r="T6" s="218"/>
      <c r="U6" s="218"/>
      <c r="V6" s="218"/>
      <c r="W6" s="218"/>
      <c r="X6" s="218"/>
      <c r="Y6" s="218"/>
      <c r="Z6" s="218"/>
      <c r="AA6" s="219"/>
    </row>
    <row r="7" spans="1:29" s="1" customFormat="1" ht="16.5" x14ac:dyDescent="0.3">
      <c r="A7" s="213" t="s">
        <v>167</v>
      </c>
      <c r="B7" s="220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7"/>
      <c r="S7" s="218"/>
      <c r="T7" s="218"/>
      <c r="U7" s="218"/>
      <c r="V7" s="218"/>
      <c r="W7" s="218"/>
      <c r="X7" s="218"/>
      <c r="Y7" s="218"/>
      <c r="Z7" s="218"/>
      <c r="AA7" s="219"/>
    </row>
    <row r="8" spans="1:29" s="6" customFormat="1" ht="16.5" customHeight="1" x14ac:dyDescent="0.3">
      <c r="A8" s="213" t="s">
        <v>170</v>
      </c>
      <c r="B8" s="221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7"/>
      <c r="S8" s="218"/>
      <c r="T8" s="218"/>
      <c r="U8" s="218"/>
      <c r="V8" s="218"/>
      <c r="W8" s="218"/>
      <c r="X8" s="218"/>
      <c r="Y8" s="218"/>
      <c r="Z8" s="218"/>
      <c r="AA8" s="218"/>
    </row>
    <row r="9" spans="1:29" s="11" customFormat="1" ht="15.75" customHeight="1" x14ac:dyDescent="0.2">
      <c r="A9" s="213" t="s">
        <v>21</v>
      </c>
      <c r="B9" s="222"/>
      <c r="C9" s="329" t="s">
        <v>171</v>
      </c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214"/>
      <c r="X9" s="214"/>
      <c r="Y9" s="214"/>
      <c r="Z9" s="214"/>
      <c r="AA9" s="214"/>
    </row>
    <row r="10" spans="1:29" s="1" customFormat="1" ht="13.5" customHeight="1" x14ac:dyDescent="0.2">
      <c r="A10" s="10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9"/>
      <c r="S10" s="10"/>
      <c r="T10" s="10"/>
      <c r="U10" s="17"/>
      <c r="V10" s="10"/>
      <c r="W10" s="10"/>
      <c r="X10" s="10"/>
      <c r="Y10" s="10"/>
      <c r="Z10" s="10"/>
      <c r="AA10" s="10"/>
    </row>
    <row r="11" spans="1:29" s="1" customFormat="1" ht="21" customHeight="1" x14ac:dyDescent="0.2">
      <c r="A11" s="323" t="s">
        <v>14</v>
      </c>
      <c r="B11" s="314" t="s">
        <v>126</v>
      </c>
      <c r="C11" s="314" t="s">
        <v>22</v>
      </c>
      <c r="D11" s="323" t="s">
        <v>0</v>
      </c>
      <c r="E11" s="314" t="s">
        <v>15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 t="s">
        <v>10</v>
      </c>
      <c r="R11" s="314" t="s">
        <v>11</v>
      </c>
      <c r="S11" s="328" t="s">
        <v>12</v>
      </c>
      <c r="T11" s="328"/>
      <c r="U11" s="328"/>
      <c r="V11" s="328"/>
      <c r="W11" s="328"/>
      <c r="X11" s="328"/>
      <c r="Y11" s="328"/>
      <c r="Z11" s="328"/>
      <c r="AA11" s="328"/>
    </row>
    <row r="12" spans="1:29" ht="22.5" customHeight="1" x14ac:dyDescent="0.2">
      <c r="A12" s="323"/>
      <c r="B12" s="314"/>
      <c r="C12" s="314"/>
      <c r="D12" s="323"/>
      <c r="E12" s="148" t="s">
        <v>1</v>
      </c>
      <c r="F12" s="148" t="s">
        <v>2</v>
      </c>
      <c r="G12" s="148" t="s">
        <v>3</v>
      </c>
      <c r="H12" s="148" t="s">
        <v>4</v>
      </c>
      <c r="I12" s="148" t="s">
        <v>3</v>
      </c>
      <c r="J12" s="148" t="s">
        <v>5</v>
      </c>
      <c r="K12" s="148" t="s">
        <v>5</v>
      </c>
      <c r="L12" s="148" t="s">
        <v>4</v>
      </c>
      <c r="M12" s="148" t="s">
        <v>6</v>
      </c>
      <c r="N12" s="148" t="s">
        <v>7</v>
      </c>
      <c r="O12" s="148" t="s">
        <v>8</v>
      </c>
      <c r="P12" s="148" t="s">
        <v>9</v>
      </c>
      <c r="Q12" s="314"/>
      <c r="R12" s="314"/>
      <c r="S12" s="149" t="s">
        <v>23</v>
      </c>
      <c r="T12" s="149" t="s">
        <v>16</v>
      </c>
      <c r="U12" s="149" t="s">
        <v>23</v>
      </c>
      <c r="V12" s="149" t="s">
        <v>16</v>
      </c>
      <c r="W12" s="149" t="s">
        <v>23</v>
      </c>
      <c r="X12" s="149" t="s">
        <v>16</v>
      </c>
      <c r="Y12" s="172" t="s">
        <v>23</v>
      </c>
      <c r="Z12" s="172" t="s">
        <v>16</v>
      </c>
      <c r="AA12" s="149" t="s">
        <v>13</v>
      </c>
    </row>
    <row r="13" spans="1:29" ht="36" customHeight="1" x14ac:dyDescent="0.2">
      <c r="A13" s="330" t="s">
        <v>172</v>
      </c>
      <c r="B13" s="330"/>
      <c r="C13" s="330"/>
      <c r="D13" s="33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173"/>
      <c r="R13" s="91"/>
      <c r="S13" s="143"/>
      <c r="T13" s="143"/>
      <c r="U13" s="143"/>
      <c r="V13" s="143"/>
      <c r="W13" s="143"/>
      <c r="X13" s="143"/>
      <c r="Y13" s="143"/>
      <c r="Z13" s="143"/>
      <c r="AA13" s="143"/>
      <c r="AC13" s="10"/>
    </row>
    <row r="14" spans="1:29" s="77" customFormat="1" ht="115.5" x14ac:dyDescent="0.2">
      <c r="A14" s="93">
        <v>1.1000000000000001</v>
      </c>
      <c r="B14" s="93" t="s">
        <v>159</v>
      </c>
      <c r="C14" s="92" t="s">
        <v>157</v>
      </c>
      <c r="D14" s="105" t="s">
        <v>158</v>
      </c>
      <c r="E14" s="105"/>
      <c r="F14" s="93"/>
      <c r="G14" s="93"/>
      <c r="H14" s="210"/>
      <c r="I14" s="210"/>
      <c r="J14" s="93"/>
      <c r="K14" s="93"/>
      <c r="L14" s="105"/>
      <c r="M14" s="93"/>
      <c r="N14" s="105"/>
      <c r="O14" s="105"/>
      <c r="P14" s="105"/>
      <c r="Q14" s="93" t="s">
        <v>54</v>
      </c>
      <c r="R14" s="105" t="s">
        <v>110</v>
      </c>
      <c r="S14" s="93" t="s">
        <v>162</v>
      </c>
      <c r="T14" s="174">
        <v>5000</v>
      </c>
      <c r="U14" s="93" t="s">
        <v>163</v>
      </c>
      <c r="V14" s="174">
        <v>0</v>
      </c>
      <c r="W14" s="174" t="s">
        <v>25</v>
      </c>
      <c r="X14" s="174">
        <v>0</v>
      </c>
      <c r="Y14" s="174" t="s">
        <v>184</v>
      </c>
      <c r="Z14" s="174">
        <v>0</v>
      </c>
      <c r="AA14" s="175">
        <f>T14+V14+X14+Z14</f>
        <v>5000</v>
      </c>
    </row>
    <row r="15" spans="1:29" ht="16.5" x14ac:dyDescent="0.2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8"/>
      <c r="T15" s="206">
        <f>SUM(T14)</f>
        <v>5000</v>
      </c>
      <c r="U15" s="206"/>
      <c r="V15" s="206">
        <f>SUM(V14)</f>
        <v>0</v>
      </c>
      <c r="W15" s="206"/>
      <c r="X15" s="206">
        <f>SUM(X14)</f>
        <v>0</v>
      </c>
      <c r="Y15" s="206"/>
      <c r="Z15" s="206">
        <f>SUM(Z14)</f>
        <v>0</v>
      </c>
      <c r="AA15" s="207">
        <f>SUM(T15:Z15)</f>
        <v>5000</v>
      </c>
    </row>
    <row r="16" spans="1:29" ht="16.5" x14ac:dyDescent="0.2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8"/>
      <c r="T16" s="180"/>
      <c r="U16" s="180"/>
      <c r="V16" s="180"/>
      <c r="W16" s="180"/>
      <c r="X16" s="180"/>
      <c r="Y16" s="180"/>
      <c r="Z16" s="180"/>
      <c r="AA16" s="180"/>
    </row>
    <row r="17" spans="1:27" ht="16.5" x14ac:dyDescent="0.3">
      <c r="A17" s="213" t="s">
        <v>27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5"/>
      <c r="S17" s="215"/>
      <c r="T17" s="215"/>
      <c r="U17" s="215"/>
      <c r="V17" s="215"/>
      <c r="W17" s="215"/>
      <c r="X17" s="216"/>
      <c r="Y17" s="216"/>
      <c r="Z17" s="216"/>
      <c r="AA17" s="216"/>
    </row>
    <row r="18" spans="1:27" ht="16.5" x14ac:dyDescent="0.3">
      <c r="A18" s="213" t="s">
        <v>160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5"/>
      <c r="S18" s="215"/>
      <c r="T18" s="215"/>
      <c r="U18" s="215"/>
      <c r="V18" s="215"/>
      <c r="W18" s="215"/>
      <c r="X18" s="216"/>
      <c r="Y18" s="216"/>
      <c r="Z18" s="216"/>
      <c r="AA18" s="216"/>
    </row>
    <row r="19" spans="1:27" ht="16.5" x14ac:dyDescent="0.3">
      <c r="A19" s="213" t="s">
        <v>161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5"/>
      <c r="S19" s="215"/>
      <c r="T19" s="215"/>
      <c r="U19" s="215"/>
      <c r="V19" s="215"/>
      <c r="W19" s="215"/>
      <c r="X19" s="216"/>
      <c r="Y19" s="216"/>
      <c r="Z19" s="216"/>
      <c r="AA19" s="216"/>
    </row>
    <row r="20" spans="1:27" ht="16.5" x14ac:dyDescent="0.3">
      <c r="A20" s="218" t="s">
        <v>208</v>
      </c>
      <c r="B20" s="407"/>
      <c r="C20" s="408"/>
      <c r="D20" s="40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5"/>
      <c r="S20" s="215"/>
      <c r="T20" s="215"/>
      <c r="U20" s="215"/>
      <c r="V20" s="215"/>
      <c r="W20" s="215"/>
      <c r="X20" s="216"/>
      <c r="Y20" s="216"/>
      <c r="Z20" s="216"/>
      <c r="AA20" s="216"/>
    </row>
    <row r="21" spans="1:27" ht="16.5" x14ac:dyDescent="0.2">
      <c r="A21" s="323" t="s">
        <v>14</v>
      </c>
      <c r="B21" s="314" t="s">
        <v>126</v>
      </c>
      <c r="C21" s="314" t="s">
        <v>22</v>
      </c>
      <c r="D21" s="323" t="s">
        <v>0</v>
      </c>
      <c r="E21" s="314" t="s">
        <v>15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 t="s">
        <v>10</v>
      </c>
      <c r="R21" s="314" t="s">
        <v>11</v>
      </c>
      <c r="S21" s="328" t="s">
        <v>12</v>
      </c>
      <c r="T21" s="328"/>
      <c r="U21" s="328"/>
      <c r="V21" s="328"/>
      <c r="W21" s="328"/>
      <c r="X21" s="328"/>
      <c r="Y21" s="328"/>
      <c r="Z21" s="328"/>
      <c r="AA21" s="328"/>
    </row>
    <row r="22" spans="1:27" ht="16.5" x14ac:dyDescent="0.2">
      <c r="A22" s="323"/>
      <c r="B22" s="314"/>
      <c r="C22" s="314"/>
      <c r="D22" s="323"/>
      <c r="E22" s="148" t="s">
        <v>1</v>
      </c>
      <c r="F22" s="148" t="s">
        <v>2</v>
      </c>
      <c r="G22" s="148" t="s">
        <v>3</v>
      </c>
      <c r="H22" s="148" t="s">
        <v>4</v>
      </c>
      <c r="I22" s="148" t="s">
        <v>3</v>
      </c>
      <c r="J22" s="148" t="s">
        <v>5</v>
      </c>
      <c r="K22" s="148" t="s">
        <v>5</v>
      </c>
      <c r="L22" s="148" t="s">
        <v>4</v>
      </c>
      <c r="M22" s="148" t="s">
        <v>6</v>
      </c>
      <c r="N22" s="148" t="s">
        <v>7</v>
      </c>
      <c r="O22" s="148" t="s">
        <v>8</v>
      </c>
      <c r="P22" s="148" t="s">
        <v>9</v>
      </c>
      <c r="Q22" s="314"/>
      <c r="R22" s="314"/>
      <c r="S22" s="149" t="s">
        <v>23</v>
      </c>
      <c r="T22" s="149" t="s">
        <v>16</v>
      </c>
      <c r="U22" s="149" t="s">
        <v>23</v>
      </c>
      <c r="V22" s="149" t="s">
        <v>16</v>
      </c>
      <c r="W22" s="149" t="s">
        <v>23</v>
      </c>
      <c r="X22" s="149" t="s">
        <v>16</v>
      </c>
      <c r="Y22" s="172" t="s">
        <v>23</v>
      </c>
      <c r="Z22" s="172" t="s">
        <v>16</v>
      </c>
      <c r="AA22" s="149" t="s">
        <v>13</v>
      </c>
    </row>
    <row r="23" spans="1:27" ht="54" customHeight="1" x14ac:dyDescent="0.2">
      <c r="A23" s="330" t="s">
        <v>173</v>
      </c>
      <c r="B23" s="330"/>
      <c r="C23" s="330"/>
      <c r="D23" s="33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173"/>
      <c r="R23" s="91"/>
      <c r="S23" s="143"/>
      <c r="T23" s="143"/>
      <c r="U23" s="143"/>
      <c r="V23" s="143"/>
      <c r="W23" s="143"/>
      <c r="X23" s="143"/>
      <c r="Y23" s="143"/>
      <c r="Z23" s="143"/>
      <c r="AA23" s="143"/>
    </row>
    <row r="24" spans="1:27" ht="66.75" customHeight="1" x14ac:dyDescent="0.2">
      <c r="A24" s="277">
        <v>2.1</v>
      </c>
      <c r="B24" s="277" t="s">
        <v>174</v>
      </c>
      <c r="C24" s="331" t="s">
        <v>109</v>
      </c>
      <c r="D24" s="108" t="s">
        <v>185</v>
      </c>
      <c r="E24" s="108"/>
      <c r="F24" s="93"/>
      <c r="G24" s="93"/>
      <c r="H24" s="210"/>
      <c r="I24" s="210"/>
      <c r="J24" s="93"/>
      <c r="K24" s="93"/>
      <c r="L24" s="105"/>
      <c r="M24" s="93"/>
      <c r="N24" s="105"/>
      <c r="O24" s="105"/>
      <c r="P24" s="105"/>
      <c r="Q24" s="93" t="s">
        <v>54</v>
      </c>
      <c r="R24" s="105" t="s">
        <v>168</v>
      </c>
      <c r="S24" s="93" t="s">
        <v>162</v>
      </c>
      <c r="T24" s="174">
        <v>7000</v>
      </c>
      <c r="U24" s="93" t="s">
        <v>163</v>
      </c>
      <c r="V24" s="174">
        <v>0</v>
      </c>
      <c r="W24" s="174" t="s">
        <v>25</v>
      </c>
      <c r="X24" s="174">
        <v>0</v>
      </c>
      <c r="Y24" s="174" t="s">
        <v>184</v>
      </c>
      <c r="Z24" s="174">
        <v>0</v>
      </c>
      <c r="AA24" s="175">
        <f>T24+V24+X24+Z24</f>
        <v>7000</v>
      </c>
    </row>
    <row r="25" spans="1:27" ht="60.75" customHeight="1" x14ac:dyDescent="0.2">
      <c r="A25" s="332"/>
      <c r="B25" s="332"/>
      <c r="C25" s="331"/>
      <c r="D25" s="108" t="s">
        <v>164</v>
      </c>
      <c r="E25" s="108"/>
      <c r="F25" s="104"/>
      <c r="G25" s="104"/>
      <c r="H25" s="211"/>
      <c r="I25" s="211"/>
      <c r="J25" s="104"/>
      <c r="K25" s="104"/>
      <c r="L25" s="104"/>
      <c r="M25" s="104"/>
      <c r="N25" s="104"/>
      <c r="O25" s="104"/>
      <c r="P25" s="104"/>
      <c r="Q25" s="93" t="s">
        <v>54</v>
      </c>
      <c r="R25" s="105" t="s">
        <v>110</v>
      </c>
      <c r="S25" s="93" t="s">
        <v>162</v>
      </c>
      <c r="T25" s="174">
        <v>100</v>
      </c>
      <c r="U25" s="93" t="s">
        <v>163</v>
      </c>
      <c r="V25" s="174">
        <v>0</v>
      </c>
      <c r="W25" s="174" t="s">
        <v>25</v>
      </c>
      <c r="X25" s="174">
        <v>0</v>
      </c>
      <c r="Y25" s="174" t="s">
        <v>184</v>
      </c>
      <c r="Z25" s="174">
        <v>0</v>
      </c>
      <c r="AA25" s="174">
        <f>SUM(T25:Z25)</f>
        <v>100</v>
      </c>
    </row>
    <row r="26" spans="1:27" ht="99" x14ac:dyDescent="0.2">
      <c r="A26" s="278"/>
      <c r="B26" s="278"/>
      <c r="C26" s="331"/>
      <c r="D26" s="108" t="s">
        <v>165</v>
      </c>
      <c r="E26" s="108"/>
      <c r="F26" s="181"/>
      <c r="G26" s="181"/>
      <c r="H26" s="181"/>
      <c r="I26" s="181"/>
      <c r="J26" s="181"/>
      <c r="K26" s="212"/>
      <c r="L26" s="181"/>
      <c r="M26" s="181"/>
      <c r="N26" s="181"/>
      <c r="O26" s="181"/>
      <c r="P26" s="181"/>
      <c r="Q26" s="93" t="s">
        <v>54</v>
      </c>
      <c r="R26" s="402" t="s">
        <v>169</v>
      </c>
      <c r="S26" s="246" t="s">
        <v>162</v>
      </c>
      <c r="T26" s="400">
        <v>100</v>
      </c>
      <c r="U26" s="246" t="s">
        <v>163</v>
      </c>
      <c r="V26" s="400">
        <v>0</v>
      </c>
      <c r="W26" s="400" t="s">
        <v>25</v>
      </c>
      <c r="X26" s="400">
        <v>0</v>
      </c>
      <c r="Y26" s="400" t="s">
        <v>184</v>
      </c>
      <c r="Z26" s="400">
        <v>0</v>
      </c>
      <c r="AA26" s="401">
        <f>SUM(T26:Z26)</f>
        <v>100</v>
      </c>
    </row>
    <row r="27" spans="1:27" ht="16.5" x14ac:dyDescent="0.3">
      <c r="R27" s="403"/>
      <c r="S27" s="179"/>
      <c r="T27" s="208">
        <f>SUM(T24:T26)</f>
        <v>7200</v>
      </c>
      <c r="U27" s="197"/>
      <c r="V27" s="208">
        <f>SUM(V24:V26)</f>
        <v>0</v>
      </c>
      <c r="W27" s="197"/>
      <c r="X27" s="208">
        <f>SUM(X24:X26)</f>
        <v>0</v>
      </c>
      <c r="Y27" s="197"/>
      <c r="Z27" s="208">
        <f>SUM(Z24:Z26)</f>
        <v>0</v>
      </c>
      <c r="AA27" s="209">
        <f>SUM(AA24:AA26)</f>
        <v>7200</v>
      </c>
    </row>
    <row r="28" spans="1:27" ht="16.5" x14ac:dyDescent="0.3">
      <c r="T28" s="393"/>
      <c r="U28" s="394"/>
      <c r="V28" s="393"/>
      <c r="W28" s="394"/>
      <c r="X28" s="393"/>
      <c r="Y28" s="394"/>
      <c r="Z28" s="393"/>
      <c r="AA28" s="395"/>
    </row>
    <row r="29" spans="1:27" ht="16.5" x14ac:dyDescent="0.3">
      <c r="A29" s="213" t="s">
        <v>166</v>
      </c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49"/>
      <c r="S29" s="218"/>
      <c r="T29" s="218"/>
      <c r="U29" s="218"/>
      <c r="V29" s="218"/>
      <c r="W29" s="218"/>
      <c r="X29" s="218"/>
      <c r="Y29" s="218"/>
      <c r="Z29" s="218"/>
      <c r="AA29" s="219"/>
    </row>
    <row r="30" spans="1:27" ht="16.5" x14ac:dyDescent="0.3">
      <c r="A30" s="213" t="s">
        <v>167</v>
      </c>
      <c r="B30" s="220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49"/>
      <c r="S30" s="218"/>
      <c r="T30" s="218"/>
      <c r="U30" s="218"/>
      <c r="V30" s="218"/>
      <c r="W30" s="218"/>
      <c r="X30" s="218"/>
      <c r="Y30" s="218"/>
      <c r="Z30" s="218"/>
      <c r="AA30" s="219"/>
    </row>
    <row r="31" spans="1:27" ht="16.5" x14ac:dyDescent="0.3">
      <c r="A31" s="213" t="s">
        <v>207</v>
      </c>
      <c r="B31" s="221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49"/>
      <c r="S31" s="218"/>
      <c r="T31" s="218"/>
      <c r="U31" s="218"/>
      <c r="V31" s="218"/>
      <c r="W31" s="218"/>
      <c r="X31" s="218"/>
      <c r="Y31" s="218"/>
      <c r="Z31" s="218"/>
      <c r="AA31" s="218"/>
    </row>
    <row r="32" spans="1:27" ht="17.25" thickBot="1" x14ac:dyDescent="0.25">
      <c r="A32" s="213" t="s">
        <v>21</v>
      </c>
      <c r="B32" s="222"/>
      <c r="C32" s="329" t="s">
        <v>150</v>
      </c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214"/>
      <c r="X32" s="214"/>
      <c r="Y32" s="214"/>
      <c r="Z32" s="214"/>
      <c r="AA32" s="214"/>
    </row>
    <row r="33" spans="1:27" ht="16.5" x14ac:dyDescent="0.2">
      <c r="A33" s="321" t="s">
        <v>14</v>
      </c>
      <c r="B33" s="313" t="s">
        <v>126</v>
      </c>
      <c r="C33" s="313" t="s">
        <v>22</v>
      </c>
      <c r="D33" s="315" t="s">
        <v>0</v>
      </c>
      <c r="E33" s="313" t="s">
        <v>15</v>
      </c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 t="s">
        <v>10</v>
      </c>
      <c r="R33" s="313" t="s">
        <v>11</v>
      </c>
      <c r="S33" s="315" t="s">
        <v>12</v>
      </c>
      <c r="T33" s="315"/>
      <c r="U33" s="316"/>
      <c r="V33" s="316"/>
      <c r="W33" s="316"/>
      <c r="X33" s="316"/>
      <c r="Y33" s="316"/>
      <c r="Z33" s="316"/>
      <c r="AA33" s="317"/>
    </row>
    <row r="34" spans="1:27" ht="16.5" x14ac:dyDescent="0.2">
      <c r="A34" s="322"/>
      <c r="B34" s="314"/>
      <c r="C34" s="314"/>
      <c r="D34" s="323"/>
      <c r="E34" s="163" t="s">
        <v>1</v>
      </c>
      <c r="F34" s="163" t="s">
        <v>2</v>
      </c>
      <c r="G34" s="163" t="s">
        <v>3</v>
      </c>
      <c r="H34" s="163" t="s">
        <v>4</v>
      </c>
      <c r="I34" s="163" t="s">
        <v>3</v>
      </c>
      <c r="J34" s="163" t="s">
        <v>5</v>
      </c>
      <c r="K34" s="163" t="s">
        <v>5</v>
      </c>
      <c r="L34" s="163" t="s">
        <v>4</v>
      </c>
      <c r="M34" s="163" t="s">
        <v>6</v>
      </c>
      <c r="N34" s="163" t="s">
        <v>7</v>
      </c>
      <c r="O34" s="163" t="s">
        <v>8</v>
      </c>
      <c r="P34" s="163" t="s">
        <v>9</v>
      </c>
      <c r="Q34" s="314"/>
      <c r="R34" s="314"/>
      <c r="S34" s="248" t="s">
        <v>23</v>
      </c>
      <c r="T34" s="248" t="s">
        <v>16</v>
      </c>
      <c r="U34" s="248" t="s">
        <v>23</v>
      </c>
      <c r="V34" s="248" t="s">
        <v>16</v>
      </c>
      <c r="W34" s="248" t="s">
        <v>23</v>
      </c>
      <c r="X34" s="248" t="s">
        <v>16</v>
      </c>
      <c r="Y34" s="247" t="s">
        <v>23</v>
      </c>
      <c r="Z34" s="247" t="s">
        <v>16</v>
      </c>
      <c r="AA34" s="162" t="s">
        <v>13</v>
      </c>
    </row>
    <row r="35" spans="1:27" ht="35.25" customHeight="1" x14ac:dyDescent="0.2">
      <c r="A35" s="318" t="s">
        <v>205</v>
      </c>
      <c r="B35" s="319"/>
      <c r="C35" s="319"/>
      <c r="D35" s="3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48.5" x14ac:dyDescent="0.2">
      <c r="A36" s="277">
        <v>1.1000000000000001</v>
      </c>
      <c r="B36" s="326" t="s">
        <v>153</v>
      </c>
      <c r="C36" s="277" t="s">
        <v>66</v>
      </c>
      <c r="D36" s="250" t="s">
        <v>154</v>
      </c>
      <c r="E36" s="250"/>
      <c r="F36" s="250"/>
      <c r="G36" s="210"/>
      <c r="H36" s="210"/>
      <c r="I36" s="210"/>
      <c r="J36" s="409"/>
      <c r="K36" s="210"/>
      <c r="L36" s="210"/>
      <c r="M36" s="210"/>
      <c r="N36" s="210"/>
      <c r="O36" s="409"/>
      <c r="P36" s="210"/>
      <c r="Q36" s="108" t="s">
        <v>151</v>
      </c>
      <c r="R36" s="108" t="s">
        <v>56</v>
      </c>
      <c r="S36" s="108" t="s">
        <v>54</v>
      </c>
      <c r="T36" s="94">
        <v>14000</v>
      </c>
      <c r="U36" s="250" t="s">
        <v>163</v>
      </c>
      <c r="V36" s="201">
        <v>0</v>
      </c>
      <c r="W36" s="250" t="s">
        <v>25</v>
      </c>
      <c r="X36" s="94">
        <v>0</v>
      </c>
      <c r="Y36" s="94" t="s">
        <v>184</v>
      </c>
      <c r="Z36" s="94">
        <v>0</v>
      </c>
      <c r="AA36" s="159">
        <f>SUM(T36:Z36)</f>
        <v>14000</v>
      </c>
    </row>
    <row r="37" spans="1:27" ht="99" x14ac:dyDescent="0.2">
      <c r="A37" s="278"/>
      <c r="B37" s="327"/>
      <c r="C37" s="278"/>
      <c r="D37" s="250" t="s">
        <v>206</v>
      </c>
      <c r="E37" s="250"/>
      <c r="F37" s="250"/>
      <c r="G37" s="210"/>
      <c r="H37" s="210"/>
      <c r="I37" s="210"/>
      <c r="J37" s="170"/>
      <c r="K37" s="171"/>
      <c r="L37" s="171"/>
      <c r="M37" s="171"/>
      <c r="N37" s="171"/>
      <c r="O37" s="170"/>
      <c r="P37" s="171"/>
      <c r="Q37" s="108" t="s">
        <v>155</v>
      </c>
      <c r="R37" s="108" t="s">
        <v>156</v>
      </c>
      <c r="S37" s="108" t="s">
        <v>54</v>
      </c>
      <c r="T37" s="94">
        <v>1500</v>
      </c>
      <c r="U37" s="250" t="s">
        <v>163</v>
      </c>
      <c r="V37" s="250">
        <v>200</v>
      </c>
      <c r="W37" s="250" t="s">
        <v>25</v>
      </c>
      <c r="X37" s="94">
        <v>500</v>
      </c>
      <c r="Y37" s="94" t="s">
        <v>184</v>
      </c>
      <c r="Z37" s="94">
        <v>0</v>
      </c>
      <c r="AA37" s="159">
        <f>SUM(T37:Z37)</f>
        <v>2200</v>
      </c>
    </row>
    <row r="38" spans="1:27" x14ac:dyDescent="0.2">
      <c r="T38" s="396">
        <f>SUM(T36:T37)</f>
        <v>15500</v>
      </c>
      <c r="U38" s="397"/>
      <c r="V38" s="398">
        <f>SUM(V36:V37)</f>
        <v>200</v>
      </c>
      <c r="W38" s="179"/>
      <c r="X38" s="396">
        <f>SUM(X36:X37)</f>
        <v>500</v>
      </c>
      <c r="Y38" s="179"/>
      <c r="Z38" s="396">
        <f>SUM(Z36:Z37)</f>
        <v>0</v>
      </c>
      <c r="AA38" s="399">
        <f>SUM(T38:Z38)</f>
        <v>16200</v>
      </c>
    </row>
    <row r="39" spans="1:27" x14ac:dyDescent="0.2">
      <c r="T39" s="404">
        <f>T38+T27+T15</f>
        <v>27700</v>
      </c>
      <c r="U39" s="397"/>
      <c r="V39" s="398">
        <f>V38+V27+V15</f>
        <v>200</v>
      </c>
      <c r="W39" s="179"/>
      <c r="X39" s="404">
        <f>X38+X27+X15</f>
        <v>500</v>
      </c>
      <c r="Y39" s="179"/>
      <c r="Z39" s="404">
        <f>Z38+Z27+Z15</f>
        <v>0</v>
      </c>
      <c r="AA39" s="405">
        <f>AA38+AA27+AA15</f>
        <v>28400</v>
      </c>
    </row>
  </sheetData>
  <mergeCells count="39">
    <mergeCell ref="C32:V32"/>
    <mergeCell ref="A33:A34"/>
    <mergeCell ref="B33:B34"/>
    <mergeCell ref="E33:P33"/>
    <mergeCell ref="Q33:Q34"/>
    <mergeCell ref="R33:R34"/>
    <mergeCell ref="C36:C37"/>
    <mergeCell ref="S33:AA33"/>
    <mergeCell ref="A35:D35"/>
    <mergeCell ref="A36:A37"/>
    <mergeCell ref="B36:B37"/>
    <mergeCell ref="C33:C34"/>
    <mergeCell ref="D33:D34"/>
    <mergeCell ref="S21:AA21"/>
    <mergeCell ref="A23:D23"/>
    <mergeCell ref="C24:C26"/>
    <mergeCell ref="A24:A26"/>
    <mergeCell ref="B24:B26"/>
    <mergeCell ref="A21:A22"/>
    <mergeCell ref="B21:B22"/>
    <mergeCell ref="E21:P21"/>
    <mergeCell ref="C21:C22"/>
    <mergeCell ref="D21:D22"/>
    <mergeCell ref="A13:D13"/>
    <mergeCell ref="Q21:Q22"/>
    <mergeCell ref="R21:R22"/>
    <mergeCell ref="B11:B12"/>
    <mergeCell ref="C11:C12"/>
    <mergeCell ref="D11:D12"/>
    <mergeCell ref="S11:AA11"/>
    <mergeCell ref="A1:AA1"/>
    <mergeCell ref="A2:AA2"/>
    <mergeCell ref="A4:AA4"/>
    <mergeCell ref="A3:AA3"/>
    <mergeCell ref="A11:A12"/>
    <mergeCell ref="E11:P11"/>
    <mergeCell ref="C9:V9"/>
    <mergeCell ref="Q11:Q12"/>
    <mergeCell ref="R11:R12"/>
  </mergeCells>
  <phoneticPr fontId="0" type="noConversion"/>
  <printOptions horizontalCentered="1" verticalCentered="1"/>
  <pageMargins left="0.19685039370078741" right="0.19685039370078741" top="0.59055118110236227" bottom="0.59055118110236227" header="0" footer="0.39370078740157483"/>
  <pageSetup scale="7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4"/>
  <sheetViews>
    <sheetView zoomScale="77" zoomScaleNormal="77" workbookViewId="0">
      <selection activeCell="I20" sqref="I20"/>
    </sheetView>
  </sheetViews>
  <sheetFormatPr baseColWidth="10" defaultRowHeight="12.75" x14ac:dyDescent="0.2"/>
  <cols>
    <col min="1" max="1" width="22.140625" bestFit="1" customWidth="1"/>
    <col min="2" max="2" width="18.28515625" bestFit="1" customWidth="1"/>
    <col min="3" max="3" width="14.42578125" bestFit="1" customWidth="1"/>
    <col min="4" max="4" width="12.140625" bestFit="1" customWidth="1"/>
    <col min="5" max="5" width="26.140625" bestFit="1" customWidth="1"/>
    <col min="6" max="6" width="15.28515625" bestFit="1" customWidth="1"/>
  </cols>
  <sheetData>
    <row r="1" spans="1:12" x14ac:dyDescent="0.2">
      <c r="A1" s="335" t="s">
        <v>186</v>
      </c>
      <c r="B1" s="335"/>
      <c r="C1" s="335"/>
      <c r="D1" s="335"/>
      <c r="E1" s="335"/>
      <c r="F1" s="335"/>
      <c r="G1" s="51"/>
      <c r="H1" s="50"/>
      <c r="I1" s="50"/>
      <c r="J1" s="50"/>
      <c r="K1" s="50"/>
      <c r="L1" s="50"/>
    </row>
    <row r="2" spans="1:12" x14ac:dyDescent="0.2">
      <c r="A2" s="335" t="s">
        <v>112</v>
      </c>
      <c r="B2" s="335"/>
      <c r="C2" s="335"/>
      <c r="D2" s="335"/>
      <c r="E2" s="335"/>
      <c r="F2" s="335"/>
      <c r="G2" s="254"/>
    </row>
    <row r="3" spans="1:12" x14ac:dyDescent="0.2">
      <c r="A3" s="335" t="s">
        <v>187</v>
      </c>
      <c r="B3" s="335"/>
      <c r="C3" s="335"/>
      <c r="D3" s="335"/>
      <c r="E3" s="335"/>
      <c r="F3" s="335"/>
      <c r="G3" s="51"/>
      <c r="H3" s="51"/>
      <c r="I3" s="51"/>
      <c r="J3" s="51"/>
      <c r="K3" s="51"/>
      <c r="L3" s="51"/>
    </row>
    <row r="4" spans="1:12" ht="13.5" thickBot="1" x14ac:dyDescent="0.25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ht="19.5" customHeight="1" x14ac:dyDescent="0.2">
      <c r="A5" s="333" t="s">
        <v>189</v>
      </c>
      <c r="B5" s="336" t="s">
        <v>37</v>
      </c>
      <c r="C5" s="336" t="s">
        <v>42</v>
      </c>
      <c r="D5" s="336" t="s">
        <v>25</v>
      </c>
      <c r="E5" s="336" t="s">
        <v>188</v>
      </c>
      <c r="F5" s="336" t="s">
        <v>13</v>
      </c>
      <c r="G5" s="48"/>
      <c r="H5" s="49"/>
      <c r="I5" s="43"/>
      <c r="J5" s="43"/>
      <c r="K5" s="43"/>
    </row>
    <row r="6" spans="1:12" ht="13.5" thickBot="1" x14ac:dyDescent="0.25">
      <c r="A6" s="334"/>
      <c r="B6" s="337"/>
      <c r="C6" s="337"/>
      <c r="D6" s="337"/>
      <c r="E6" s="337"/>
      <c r="F6" s="337"/>
      <c r="G6" s="48"/>
      <c r="H6" s="49"/>
      <c r="I6" s="43"/>
      <c r="J6" s="43"/>
      <c r="K6" s="43"/>
    </row>
    <row r="7" spans="1:12" ht="15" x14ac:dyDescent="0.2">
      <c r="A7" s="240" t="s">
        <v>35</v>
      </c>
      <c r="B7" s="239">
        <v>15700</v>
      </c>
      <c r="C7" s="239">
        <v>3500</v>
      </c>
      <c r="D7" s="239">
        <v>3050</v>
      </c>
      <c r="E7" s="238">
        <v>6500</v>
      </c>
      <c r="F7" s="237">
        <f>SUM(B7:E7)</f>
        <v>28750</v>
      </c>
      <c r="G7" s="223"/>
      <c r="I7" s="46"/>
      <c r="J7" s="46"/>
      <c r="K7" s="46"/>
    </row>
    <row r="8" spans="1:12" ht="15" x14ac:dyDescent="0.2">
      <c r="A8" s="230" t="s">
        <v>36</v>
      </c>
      <c r="B8" s="228">
        <v>7500</v>
      </c>
      <c r="C8" s="228">
        <v>0</v>
      </c>
      <c r="D8" s="228">
        <v>1000</v>
      </c>
      <c r="E8" s="229">
        <v>0</v>
      </c>
      <c r="F8" s="231">
        <f>SUM(B8:E8)</f>
        <v>8500</v>
      </c>
      <c r="G8" s="223"/>
      <c r="I8" s="46"/>
      <c r="J8" s="45"/>
      <c r="K8" s="46"/>
    </row>
    <row r="9" spans="1:12" ht="15" x14ac:dyDescent="0.2">
      <c r="A9" s="230" t="s">
        <v>71</v>
      </c>
      <c r="B9" s="228">
        <v>2000</v>
      </c>
      <c r="C9" s="228">
        <v>0</v>
      </c>
      <c r="D9" s="228">
        <v>0</v>
      </c>
      <c r="E9" s="229">
        <v>0</v>
      </c>
      <c r="F9" s="231">
        <f>SUM(B9:E9)</f>
        <v>2000</v>
      </c>
      <c r="G9" s="223"/>
      <c r="I9" s="46"/>
      <c r="J9" s="45"/>
      <c r="K9" s="46"/>
    </row>
    <row r="10" spans="1:12" ht="15" x14ac:dyDescent="0.2">
      <c r="A10" s="232" t="s">
        <v>152</v>
      </c>
      <c r="B10" s="228">
        <v>54700</v>
      </c>
      <c r="C10" s="228">
        <v>300</v>
      </c>
      <c r="D10" s="228">
        <v>500</v>
      </c>
      <c r="E10" s="229">
        <v>0</v>
      </c>
      <c r="F10" s="231">
        <v>39300</v>
      </c>
      <c r="G10" s="223"/>
      <c r="I10" s="46"/>
      <c r="J10" s="45"/>
      <c r="K10" s="46"/>
    </row>
    <row r="11" spans="1:12" ht="15.75" thickBot="1" x14ac:dyDescent="0.25">
      <c r="A11" s="230" t="s">
        <v>26</v>
      </c>
      <c r="B11" s="233">
        <v>12200</v>
      </c>
      <c r="C11" s="233">
        <v>0</v>
      </c>
      <c r="D11" s="233">
        <v>0</v>
      </c>
      <c r="E11" s="233">
        <v>0</v>
      </c>
      <c r="F11" s="235">
        <v>28400</v>
      </c>
      <c r="G11" s="44"/>
      <c r="H11" s="45"/>
      <c r="I11" s="46"/>
      <c r="J11" s="45"/>
      <c r="K11" s="46"/>
    </row>
    <row r="12" spans="1:12" ht="18.75" thickBot="1" x14ac:dyDescent="0.3">
      <c r="A12" s="241" t="s">
        <v>190</v>
      </c>
      <c r="B12" s="234">
        <f>SUM(B7:B11)</f>
        <v>92100</v>
      </c>
      <c r="C12" s="234">
        <f>SUM(C7:C11)</f>
        <v>3800</v>
      </c>
      <c r="D12" s="234">
        <f>SUM(D7:D11)</f>
        <v>4550</v>
      </c>
      <c r="E12" s="234">
        <f>SUM(E7:E11)</f>
        <v>6500</v>
      </c>
      <c r="F12" s="236">
        <f>SUM(B12:E12)</f>
        <v>106950</v>
      </c>
      <c r="G12" s="44"/>
      <c r="H12" s="45"/>
      <c r="I12" s="45"/>
      <c r="J12" s="45"/>
      <c r="K12" s="45"/>
    </row>
    <row r="13" spans="1:12" x14ac:dyDescent="0.2">
      <c r="A13" s="1"/>
      <c r="B13" s="225"/>
      <c r="C13" s="225"/>
      <c r="D13" s="225"/>
      <c r="E13" s="225"/>
      <c r="F13" s="226"/>
      <c r="G13" s="44"/>
      <c r="H13" s="45"/>
      <c r="I13" s="45"/>
      <c r="J13" s="45"/>
      <c r="K13" s="45"/>
    </row>
    <row r="14" spans="1:12" ht="15" x14ac:dyDescent="0.2">
      <c r="A14" s="1"/>
      <c r="B14" s="224"/>
      <c r="C14" s="224"/>
      <c r="D14" s="224"/>
      <c r="E14" s="224"/>
      <c r="F14" s="227"/>
      <c r="G14" s="44"/>
      <c r="H14" s="45"/>
      <c r="I14" s="46"/>
      <c r="J14" s="46"/>
      <c r="K14" s="47"/>
    </row>
  </sheetData>
  <mergeCells count="9">
    <mergeCell ref="A1:F1"/>
    <mergeCell ref="A2:F2"/>
    <mergeCell ref="A5:A6"/>
    <mergeCell ref="A3:F3"/>
    <mergeCell ref="B5:B6"/>
    <mergeCell ref="D5:D6"/>
    <mergeCell ref="C5:C6"/>
    <mergeCell ref="E5:E6"/>
    <mergeCell ref="F5:F6"/>
  </mergeCells>
  <pageMargins left="0.7" right="0.7" top="0.75" bottom="0.75" header="0.3" footer="0.3"/>
  <pageSetup paperSize="9" scale="74" fitToHeight="0" orientation="portrait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1"/>
  <sheetViews>
    <sheetView workbookViewId="0">
      <pane ySplit="1" topLeftCell="A2" activePane="bottomLeft" state="frozen"/>
      <selection pane="bottomLeft" activeCell="M9" sqref="M9"/>
    </sheetView>
  </sheetViews>
  <sheetFormatPr baseColWidth="10" defaultRowHeight="12.75" x14ac:dyDescent="0.2"/>
  <cols>
    <col min="1" max="1" width="27.42578125" customWidth="1"/>
    <col min="8" max="8" width="13.140625" bestFit="1" customWidth="1"/>
    <col min="9" max="9" width="11.85546875" bestFit="1" customWidth="1"/>
    <col min="11" max="11" width="19" customWidth="1"/>
    <col min="13" max="13" width="12.28515625" bestFit="1" customWidth="1"/>
  </cols>
  <sheetData>
    <row r="1" spans="1:16" ht="38.25" x14ac:dyDescent="0.2">
      <c r="A1" s="23" t="s">
        <v>30</v>
      </c>
      <c r="B1" s="24" t="s">
        <v>38</v>
      </c>
      <c r="C1" s="24" t="s">
        <v>39</v>
      </c>
      <c r="D1" s="25" t="s">
        <v>31</v>
      </c>
      <c r="E1" s="24" t="s">
        <v>40</v>
      </c>
      <c r="F1" s="24" t="s">
        <v>41</v>
      </c>
      <c r="G1" s="26" t="s">
        <v>42</v>
      </c>
      <c r="H1" s="26" t="s">
        <v>25</v>
      </c>
      <c r="I1" s="26" t="s">
        <v>37</v>
      </c>
      <c r="J1" s="26" t="s">
        <v>43</v>
      </c>
      <c r="K1" s="27" t="s">
        <v>44</v>
      </c>
    </row>
    <row r="2" spans="1:16" ht="18" x14ac:dyDescent="0.2">
      <c r="A2" s="28"/>
      <c r="B2" s="29"/>
      <c r="C2" s="29"/>
      <c r="D2" s="29"/>
      <c r="E2" s="29"/>
      <c r="F2" s="29"/>
      <c r="G2" s="30" t="e">
        <f>G8+G9+G11+G13+G15+G18+G20+G25+G30+G35+G39+G51</f>
        <v>#REF!</v>
      </c>
      <c r="H2" s="30" t="e">
        <f>H32+H18+H9+H7</f>
        <v>#REF!</v>
      </c>
      <c r="I2" s="30" t="e">
        <f>I7+I9+I11+I13+I15+I18+I20+I22+I32</f>
        <v>#VALUE!</v>
      </c>
      <c r="J2" s="30">
        <f>J7+J9+J11+J13+J15+J18+J20+J25+J30+J35+J39+J49</f>
        <v>0</v>
      </c>
      <c r="K2" s="31" t="e">
        <f>I2+H2+G2</f>
        <v>#VALUE!</v>
      </c>
    </row>
    <row r="3" spans="1:16" ht="15.75" x14ac:dyDescent="0.25">
      <c r="A3" s="340" t="s">
        <v>45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</row>
    <row r="4" spans="1:16" ht="15.75" x14ac:dyDescent="0.25">
      <c r="A4" s="341" t="s">
        <v>46</v>
      </c>
      <c r="B4" s="341"/>
      <c r="C4" s="341"/>
      <c r="D4" s="341"/>
      <c r="E4" s="341"/>
      <c r="F4" s="342"/>
      <c r="G4" s="36"/>
      <c r="H4" s="36"/>
      <c r="I4" s="36"/>
      <c r="J4" s="36"/>
      <c r="K4" s="36"/>
    </row>
    <row r="5" spans="1:16" ht="55.5" customHeight="1" x14ac:dyDescent="0.2">
      <c r="A5" s="343" t="s">
        <v>84</v>
      </c>
      <c r="B5" s="343"/>
      <c r="C5" s="343"/>
      <c r="D5" s="14"/>
      <c r="E5" s="14"/>
      <c r="F5" s="14"/>
      <c r="G5" s="70">
        <f>G7</f>
        <v>0</v>
      </c>
      <c r="H5" s="70">
        <f>H7</f>
        <v>400</v>
      </c>
      <c r="I5" s="70" t="str">
        <f>I7</f>
        <v>CONAP</v>
      </c>
      <c r="J5" s="70">
        <f>J7+J9+J11+J13+J15+J18+J20</f>
        <v>0</v>
      </c>
      <c r="K5" s="70" t="e">
        <f>K7</f>
        <v>#VALUE!</v>
      </c>
      <c r="L5" s="1"/>
      <c r="M5" s="57" t="s">
        <v>58</v>
      </c>
      <c r="N5" s="57"/>
      <c r="O5" s="57"/>
      <c r="P5" s="57"/>
    </row>
    <row r="6" spans="1:16" ht="54" customHeight="1" x14ac:dyDescent="0.2">
      <c r="A6" s="344" t="s">
        <v>73</v>
      </c>
      <c r="B6" s="345"/>
      <c r="C6" s="346"/>
      <c r="D6" s="14"/>
      <c r="E6" s="14"/>
      <c r="F6" s="14"/>
      <c r="G6" s="71">
        <f>'Proteccion y control'!V14</f>
        <v>0</v>
      </c>
      <c r="H6" s="71">
        <f>'Proteccion y control'!T14</f>
        <v>400</v>
      </c>
      <c r="I6" s="71" t="str">
        <f>'Proteccion y control'!W14</f>
        <v>CONAP</v>
      </c>
      <c r="J6" s="71">
        <v>0</v>
      </c>
      <c r="K6" s="72" t="e">
        <f>I6+H6</f>
        <v>#VALUE!</v>
      </c>
      <c r="M6" s="338" t="s">
        <v>58</v>
      </c>
      <c r="N6" s="339"/>
      <c r="O6" s="339"/>
      <c r="P6" s="339"/>
    </row>
    <row r="7" spans="1:16" ht="33.75" customHeight="1" x14ac:dyDescent="0.2">
      <c r="A7" s="347" t="s">
        <v>74</v>
      </c>
      <c r="B7" s="348"/>
      <c r="C7" s="349"/>
      <c r="D7" s="350" t="s">
        <v>47</v>
      </c>
      <c r="E7" s="350"/>
      <c r="F7" s="14"/>
      <c r="G7" s="53">
        <f>'Proteccion y control'!V14</f>
        <v>0</v>
      </c>
      <c r="H7" s="53">
        <f>'Proteccion y control'!T14</f>
        <v>400</v>
      </c>
      <c r="I7" s="53" t="str">
        <f>'Proteccion y control'!W14</f>
        <v>CONAP</v>
      </c>
      <c r="J7" s="53">
        <v>0</v>
      </c>
      <c r="K7" s="53" t="e">
        <f>I7+H7</f>
        <v>#VALUE!</v>
      </c>
    </row>
    <row r="8" spans="1:16" s="54" customFormat="1" ht="47.25" customHeight="1" x14ac:dyDescent="0.2">
      <c r="A8" s="351" t="s">
        <v>75</v>
      </c>
      <c r="B8" s="352"/>
      <c r="C8" s="353"/>
      <c r="D8" s="52"/>
      <c r="E8" s="52"/>
      <c r="F8" s="52"/>
      <c r="G8" s="53">
        <v>0</v>
      </c>
      <c r="H8" s="53">
        <f>SUM(H9)</f>
        <v>0</v>
      </c>
      <c r="I8" s="53">
        <f>I9</f>
        <v>2500</v>
      </c>
      <c r="J8" s="53">
        <v>0</v>
      </c>
      <c r="K8" s="53" t="e">
        <f>K9</f>
        <v>#VALUE!</v>
      </c>
    </row>
    <row r="9" spans="1:16" ht="44.25" customHeight="1" x14ac:dyDescent="0.2">
      <c r="A9" s="354" t="s">
        <v>76</v>
      </c>
      <c r="B9" s="355"/>
      <c r="C9" s="355"/>
      <c r="D9" s="356" t="s">
        <v>47</v>
      </c>
      <c r="E9" s="356"/>
      <c r="F9" s="14"/>
      <c r="G9" s="32">
        <v>0</v>
      </c>
      <c r="H9" s="32" t="str">
        <f>'Proteccion y control'!W16</f>
        <v>CONAP</v>
      </c>
      <c r="I9" s="32">
        <f>'Proteccion y control'!T16</f>
        <v>2500</v>
      </c>
      <c r="J9" s="32">
        <v>0</v>
      </c>
      <c r="K9" s="53" t="e">
        <f>I9+H9</f>
        <v>#VALUE!</v>
      </c>
    </row>
    <row r="10" spans="1:16" ht="36.75" customHeight="1" x14ac:dyDescent="0.2">
      <c r="A10" s="357" t="s">
        <v>77</v>
      </c>
      <c r="B10" s="357"/>
      <c r="C10" s="357"/>
      <c r="G10" s="33">
        <f>G11</f>
        <v>0</v>
      </c>
      <c r="H10" s="33" t="str">
        <f>H11</f>
        <v>CONAP</v>
      </c>
      <c r="I10" s="33">
        <f>I11</f>
        <v>4000</v>
      </c>
      <c r="J10" s="33">
        <v>0</v>
      </c>
      <c r="K10" s="33">
        <f>K11</f>
        <v>4000</v>
      </c>
    </row>
    <row r="11" spans="1:16" ht="34.5" customHeight="1" x14ac:dyDescent="0.2">
      <c r="A11" s="354" t="s">
        <v>78</v>
      </c>
      <c r="B11" s="354"/>
      <c r="C11" s="354"/>
      <c r="D11" s="356" t="s">
        <v>47</v>
      </c>
      <c r="E11" s="356"/>
      <c r="F11" s="14"/>
      <c r="G11" s="32">
        <f>'Proteccion y control'!V17</f>
        <v>0</v>
      </c>
      <c r="H11" s="32" t="str">
        <f>'Proteccion y control'!W17</f>
        <v>CONAP</v>
      </c>
      <c r="I11" s="32">
        <f>'Proteccion y control'!T17</f>
        <v>4000</v>
      </c>
      <c r="J11" s="32">
        <v>0</v>
      </c>
      <c r="K11" s="53">
        <f>I11</f>
        <v>4000</v>
      </c>
    </row>
    <row r="12" spans="1:16" ht="55.5" customHeight="1" x14ac:dyDescent="0.2">
      <c r="A12" s="358" t="s">
        <v>79</v>
      </c>
      <c r="B12" s="359"/>
      <c r="C12" s="360"/>
      <c r="D12" s="14"/>
      <c r="E12" s="14"/>
      <c r="F12" s="14"/>
      <c r="G12" s="33">
        <v>0</v>
      </c>
      <c r="H12" s="33">
        <f>'Proteccion y control'!AB18</f>
        <v>0</v>
      </c>
      <c r="I12" s="33">
        <f>I13</f>
        <v>1800</v>
      </c>
      <c r="J12" s="33">
        <v>0</v>
      </c>
      <c r="K12" s="33">
        <f>K13</f>
        <v>1800</v>
      </c>
    </row>
    <row r="13" spans="1:16" ht="28.5" customHeight="1" x14ac:dyDescent="0.2">
      <c r="A13" s="361" t="s">
        <v>81</v>
      </c>
      <c r="B13" s="362"/>
      <c r="C13" s="363"/>
      <c r="D13" s="356" t="s">
        <v>47</v>
      </c>
      <c r="E13" s="356"/>
      <c r="F13" s="14"/>
      <c r="G13" s="32">
        <v>0</v>
      </c>
      <c r="H13" s="32" t="str">
        <f>'Proteccion y control'!W18</f>
        <v>CONAP</v>
      </c>
      <c r="I13" s="32">
        <f>'Proteccion y control'!T18+'Proteccion y control'!T19</f>
        <v>1800</v>
      </c>
      <c r="J13" s="32">
        <v>0</v>
      </c>
      <c r="K13" s="53">
        <f>I13</f>
        <v>1800</v>
      </c>
    </row>
    <row r="14" spans="1:16" ht="38.25" customHeight="1" x14ac:dyDescent="0.2">
      <c r="A14" s="357" t="s">
        <v>80</v>
      </c>
      <c r="B14" s="357"/>
      <c r="C14" s="357"/>
      <c r="G14" s="33">
        <v>0</v>
      </c>
      <c r="H14" s="33" t="str">
        <f>H15</f>
        <v>CONAP</v>
      </c>
      <c r="I14" s="33">
        <f>I15</f>
        <v>5000</v>
      </c>
      <c r="J14" s="33">
        <v>0</v>
      </c>
      <c r="K14" s="33">
        <f>K15</f>
        <v>5000</v>
      </c>
    </row>
    <row r="15" spans="1:16" ht="27" customHeight="1" x14ac:dyDescent="0.2">
      <c r="A15" s="364" t="s">
        <v>82</v>
      </c>
      <c r="B15" s="364"/>
      <c r="C15" s="364"/>
      <c r="D15" s="356" t="s">
        <v>47</v>
      </c>
      <c r="E15" s="356"/>
      <c r="F15" s="14"/>
      <c r="G15" s="32">
        <v>0</v>
      </c>
      <c r="H15" s="32" t="str">
        <f>'Proteccion y control'!W20</f>
        <v>CONAP</v>
      </c>
      <c r="I15" s="32">
        <f>'Proteccion y control'!T20</f>
        <v>5000</v>
      </c>
      <c r="J15" s="32">
        <v>0</v>
      </c>
      <c r="K15" s="53">
        <f>I15</f>
        <v>5000</v>
      </c>
    </row>
    <row r="16" spans="1:16" ht="60" customHeight="1" x14ac:dyDescent="0.2">
      <c r="A16" s="365" t="s">
        <v>83</v>
      </c>
      <c r="B16" s="365"/>
      <c r="C16" s="365"/>
      <c r="D16" s="33"/>
      <c r="E16" s="14"/>
      <c r="F16" s="14"/>
      <c r="G16" s="33">
        <f>G18</f>
        <v>3000</v>
      </c>
      <c r="H16" s="33" t="str">
        <f>H18</f>
        <v>CONAP</v>
      </c>
      <c r="I16" s="33">
        <f>I18</f>
        <v>1000</v>
      </c>
      <c r="J16" s="33">
        <v>0</v>
      </c>
      <c r="K16" s="33" t="e">
        <f>J16+I16+H16+G16</f>
        <v>#VALUE!</v>
      </c>
    </row>
    <row r="17" spans="1:11" ht="36.75" customHeight="1" x14ac:dyDescent="0.2">
      <c r="A17" s="358" t="s">
        <v>85</v>
      </c>
      <c r="B17" s="359"/>
      <c r="C17" s="360"/>
      <c r="D17" s="33"/>
      <c r="E17" s="14"/>
      <c r="F17" s="14"/>
      <c r="G17" s="33">
        <v>0</v>
      </c>
      <c r="H17" s="33">
        <v>0</v>
      </c>
      <c r="I17" s="33">
        <v>0</v>
      </c>
      <c r="J17" s="33"/>
      <c r="K17" s="33">
        <v>0</v>
      </c>
    </row>
    <row r="18" spans="1:11" ht="58.5" customHeight="1" thickBot="1" x14ac:dyDescent="0.25">
      <c r="A18" s="354" t="s">
        <v>86</v>
      </c>
      <c r="B18" s="354"/>
      <c r="C18" s="354"/>
      <c r="D18" s="356" t="s">
        <v>47</v>
      </c>
      <c r="E18" s="356"/>
      <c r="F18" s="14"/>
      <c r="G18" s="32">
        <f>'Proteccion y control'!V22</f>
        <v>3000</v>
      </c>
      <c r="H18" s="32" t="str">
        <f>'Proteccion y control'!W22</f>
        <v>CONAP</v>
      </c>
      <c r="I18" s="32">
        <f>'Proteccion y control'!T22</f>
        <v>1000</v>
      </c>
      <c r="J18" s="32">
        <v>0</v>
      </c>
      <c r="K18" s="53" t="e">
        <f>I18+H18+G18</f>
        <v>#VALUE!</v>
      </c>
    </row>
    <row r="19" spans="1:11" ht="60" customHeight="1" thickBot="1" x14ac:dyDescent="0.25">
      <c r="A19" s="366" t="s">
        <v>87</v>
      </c>
      <c r="B19" s="367"/>
      <c r="C19" s="368"/>
      <c r="D19" s="14"/>
      <c r="E19" s="14"/>
      <c r="F19" s="14"/>
      <c r="G19" s="33" t="e">
        <f>G20</f>
        <v>#REF!</v>
      </c>
      <c r="H19" s="33" t="e">
        <f>H20</f>
        <v>#REF!</v>
      </c>
      <c r="I19" s="33" t="e">
        <f>I20</f>
        <v>#REF!</v>
      </c>
      <c r="J19" s="33">
        <v>0</v>
      </c>
      <c r="K19" s="33" t="e">
        <f>K20</f>
        <v>#REF!</v>
      </c>
    </row>
    <row r="20" spans="1:11" ht="56.25" customHeight="1" x14ac:dyDescent="0.2">
      <c r="A20" s="369" t="s">
        <v>88</v>
      </c>
      <c r="B20" s="369"/>
      <c r="C20" s="370"/>
      <c r="D20" s="371" t="s">
        <v>47</v>
      </c>
      <c r="E20" s="371"/>
      <c r="F20" s="34"/>
      <c r="G20" s="35" t="e">
        <f>'Proteccion y control'!#REF!</f>
        <v>#REF!</v>
      </c>
      <c r="H20" s="35" t="e">
        <f>'Proteccion y control'!#REF!</f>
        <v>#REF!</v>
      </c>
      <c r="I20" s="35" t="e">
        <f>'Proteccion y control'!#REF!</f>
        <v>#REF!</v>
      </c>
      <c r="J20" s="35">
        <v>0</v>
      </c>
      <c r="K20" s="73" t="e">
        <f>I20</f>
        <v>#REF!</v>
      </c>
    </row>
    <row r="21" spans="1:11" ht="15.75" x14ac:dyDescent="0.25">
      <c r="A21" s="340" t="s">
        <v>48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5.75" x14ac:dyDescent="0.25">
      <c r="A22" s="341" t="s">
        <v>46</v>
      </c>
      <c r="B22" s="341"/>
      <c r="C22" s="341"/>
      <c r="D22" s="341"/>
      <c r="E22" s="341"/>
      <c r="F22" s="342"/>
      <c r="G22" s="36">
        <f>G23</f>
        <v>0</v>
      </c>
      <c r="H22" s="36">
        <f>H23</f>
        <v>1000</v>
      </c>
      <c r="I22" s="36">
        <f>I23</f>
        <v>3000</v>
      </c>
      <c r="J22" s="36">
        <f>J23</f>
        <v>0</v>
      </c>
      <c r="K22" s="69">
        <f>I22</f>
        <v>3000</v>
      </c>
    </row>
    <row r="23" spans="1:11" ht="15.75" x14ac:dyDescent="0.25">
      <c r="A23" s="372" t="s">
        <v>49</v>
      </c>
      <c r="B23" s="372"/>
      <c r="C23" s="372"/>
      <c r="D23" s="372"/>
      <c r="E23" s="37"/>
      <c r="F23" s="37"/>
      <c r="G23" s="38">
        <f>G25+G30</f>
        <v>0</v>
      </c>
      <c r="H23" s="38">
        <f>H25+H30</f>
        <v>1000</v>
      </c>
      <c r="I23" s="38">
        <f>I25</f>
        <v>3000</v>
      </c>
      <c r="J23" s="38">
        <f>J25+J30</f>
        <v>0</v>
      </c>
      <c r="K23" s="38">
        <f>K25</f>
        <v>3000</v>
      </c>
    </row>
    <row r="24" spans="1:11" ht="41.25" customHeight="1" x14ac:dyDescent="0.2">
      <c r="A24" s="373" t="s">
        <v>89</v>
      </c>
      <c r="B24" s="373"/>
      <c r="C24" s="373"/>
      <c r="D24" s="14"/>
      <c r="E24" s="14"/>
      <c r="F24" s="14"/>
      <c r="G24" s="33">
        <f>G25</f>
        <v>0</v>
      </c>
      <c r="H24" s="33">
        <f>H25</f>
        <v>500</v>
      </c>
      <c r="I24" s="33">
        <f>I25</f>
        <v>3000</v>
      </c>
      <c r="J24" s="33">
        <v>0</v>
      </c>
      <c r="K24" s="33">
        <f>K25</f>
        <v>3000</v>
      </c>
    </row>
    <row r="25" spans="1:11" ht="29.25" customHeight="1" x14ac:dyDescent="0.2">
      <c r="A25" s="374" t="s">
        <v>90</v>
      </c>
      <c r="B25" s="374"/>
      <c r="C25" s="374"/>
      <c r="D25" s="375" t="s">
        <v>47</v>
      </c>
      <c r="E25" s="375"/>
      <c r="F25" s="33"/>
      <c r="G25" s="32">
        <f>'Manejo de RRNN'!V25</f>
        <v>0</v>
      </c>
      <c r="H25" s="32">
        <f>'Manejo de RRNN'!X25</f>
        <v>500</v>
      </c>
      <c r="I25" s="32">
        <f>'Manejo de RRNN'!T25</f>
        <v>3000</v>
      </c>
      <c r="J25" s="32">
        <v>0</v>
      </c>
      <c r="K25" s="53">
        <f>I25</f>
        <v>3000</v>
      </c>
    </row>
    <row r="28" spans="1:11" ht="15.75" x14ac:dyDescent="0.25">
      <c r="A28" s="340" t="s">
        <v>50</v>
      </c>
      <c r="B28" s="340"/>
      <c r="C28" s="340"/>
      <c r="D28" s="340"/>
      <c r="E28" s="60"/>
      <c r="F28" s="61"/>
      <c r="G28" s="62">
        <f>G30</f>
        <v>0</v>
      </c>
      <c r="H28" s="62">
        <f>H30</f>
        <v>500</v>
      </c>
      <c r="I28" s="62">
        <f>I30</f>
        <v>1000</v>
      </c>
      <c r="J28" s="62">
        <f>J30</f>
        <v>0</v>
      </c>
      <c r="K28" s="62">
        <f>K30</f>
        <v>1500</v>
      </c>
    </row>
    <row r="29" spans="1:11" ht="42" customHeight="1" x14ac:dyDescent="0.2">
      <c r="A29" s="376" t="s">
        <v>92</v>
      </c>
      <c r="B29" s="377"/>
      <c r="C29" s="377"/>
      <c r="D29" s="58" t="s">
        <v>58</v>
      </c>
      <c r="E29" s="58"/>
      <c r="F29" s="14"/>
      <c r="G29" s="33">
        <f>G30</f>
        <v>0</v>
      </c>
      <c r="H29" s="33">
        <f>H30</f>
        <v>500</v>
      </c>
      <c r="I29" s="33">
        <f>I30</f>
        <v>1000</v>
      </c>
      <c r="J29" s="33">
        <v>0</v>
      </c>
      <c r="K29" s="33">
        <f>K30</f>
        <v>1500</v>
      </c>
    </row>
    <row r="30" spans="1:11" ht="36.75" customHeight="1" x14ac:dyDescent="0.2">
      <c r="A30" s="378" t="s">
        <v>91</v>
      </c>
      <c r="B30" s="378"/>
      <c r="C30" s="378"/>
      <c r="D30" s="379" t="str">
        <f>D25</f>
        <v>SUB TOTAL AC=</v>
      </c>
      <c r="E30" s="380"/>
      <c r="F30" s="14"/>
      <c r="G30" s="33">
        <f>'Manejo de RRNN'!V14</f>
        <v>0</v>
      </c>
      <c r="H30" s="33">
        <f>'Manejo de RRNN'!X14</f>
        <v>500</v>
      </c>
      <c r="I30" s="33">
        <f>'Manejo de RRNN'!T14</f>
        <v>1000</v>
      </c>
      <c r="J30" s="33">
        <v>0</v>
      </c>
      <c r="K30" s="33">
        <f>SUM(G30:J30)</f>
        <v>1500</v>
      </c>
    </row>
    <row r="31" spans="1:11" ht="15.75" x14ac:dyDescent="0.25">
      <c r="A31" s="340" t="s">
        <v>51</v>
      </c>
      <c r="B31" s="340"/>
      <c r="C31" s="340"/>
      <c r="D31" s="386"/>
      <c r="E31" s="340"/>
      <c r="F31" s="340"/>
      <c r="G31" s="340"/>
      <c r="H31" s="340"/>
      <c r="I31" s="340"/>
      <c r="J31" s="340"/>
      <c r="K31" s="340"/>
    </row>
    <row r="32" spans="1:11" ht="15.75" x14ac:dyDescent="0.25">
      <c r="A32" s="341" t="s">
        <v>46</v>
      </c>
      <c r="B32" s="341"/>
      <c r="C32" s="341"/>
      <c r="D32" s="341"/>
      <c r="E32" s="341"/>
      <c r="F32" s="342"/>
      <c r="G32" s="36" t="e">
        <f>G33</f>
        <v>#REF!</v>
      </c>
      <c r="H32" s="36" t="e">
        <f>H35+H41</f>
        <v>#REF!</v>
      </c>
      <c r="I32" s="55" t="e">
        <f>I36+I40+I41</f>
        <v>#REF!</v>
      </c>
      <c r="J32" s="36">
        <f>J33</f>
        <v>0</v>
      </c>
      <c r="K32" s="69" t="e">
        <f>K35+I32</f>
        <v>#REF!</v>
      </c>
    </row>
    <row r="33" spans="1:11" ht="15.75" x14ac:dyDescent="0.25">
      <c r="A33" s="372" t="s">
        <v>52</v>
      </c>
      <c r="B33" s="372"/>
      <c r="C33" s="372"/>
      <c r="D33" s="372"/>
      <c r="E33" s="64"/>
      <c r="F33" s="64"/>
      <c r="G33" s="62" t="e">
        <f>G35</f>
        <v>#REF!</v>
      </c>
      <c r="H33" s="62" t="e">
        <f>H35</f>
        <v>#REF!</v>
      </c>
      <c r="I33" s="62" t="e">
        <f>I35</f>
        <v>#REF!</v>
      </c>
      <c r="J33" s="62">
        <f>J35</f>
        <v>0</v>
      </c>
      <c r="K33" s="64"/>
    </row>
    <row r="34" spans="1:11" ht="39.75" customHeight="1" x14ac:dyDescent="0.2">
      <c r="A34" s="351" t="s">
        <v>94</v>
      </c>
      <c r="B34" s="352"/>
      <c r="C34" s="352"/>
      <c r="D34" s="59"/>
      <c r="E34" s="14"/>
      <c r="F34" s="14"/>
      <c r="G34" s="33">
        <v>0</v>
      </c>
      <c r="H34" s="33">
        <v>0</v>
      </c>
      <c r="I34" s="33">
        <v>0</v>
      </c>
      <c r="J34" s="33">
        <v>0</v>
      </c>
      <c r="K34" s="33">
        <f>J34+I34+H34+G34</f>
        <v>0</v>
      </c>
    </row>
    <row r="35" spans="1:11" ht="55.5" customHeight="1" thickBot="1" x14ac:dyDescent="0.25">
      <c r="A35" s="389" t="s">
        <v>93</v>
      </c>
      <c r="B35" s="390"/>
      <c r="C35" s="390"/>
      <c r="D35" s="381" t="str">
        <f>D30</f>
        <v>SUB TOTAL AC=</v>
      </c>
      <c r="E35" s="382"/>
      <c r="F35" s="14"/>
      <c r="G35" s="33" t="e">
        <f>'Uso Publico'!#REF!</f>
        <v>#REF!</v>
      </c>
      <c r="H35" s="33" t="e">
        <f>'Uso Publico'!#REF!</f>
        <v>#REF!</v>
      </c>
      <c r="I35" s="33" t="e">
        <f>'Uso Publico'!#REF!</f>
        <v>#REF!</v>
      </c>
      <c r="J35" s="33">
        <v>0</v>
      </c>
      <c r="K35" s="33" t="e">
        <f>J35+I35+H35+G35</f>
        <v>#REF!</v>
      </c>
    </row>
    <row r="36" spans="1:11" ht="15.75" x14ac:dyDescent="0.25">
      <c r="A36" s="386" t="s">
        <v>53</v>
      </c>
      <c r="B36" s="386"/>
      <c r="C36" s="386"/>
      <c r="D36" s="386"/>
      <c r="E36" s="64"/>
      <c r="F36" s="64"/>
      <c r="G36" s="62">
        <f>G38+G39</f>
        <v>0</v>
      </c>
      <c r="H36" s="62" t="e">
        <f>H38+H39</f>
        <v>#REF!</v>
      </c>
      <c r="I36" s="62">
        <f>I38+I39</f>
        <v>5000</v>
      </c>
      <c r="J36" s="62">
        <f>J38+J39</f>
        <v>0</v>
      </c>
      <c r="K36" s="62" t="e">
        <f>J36+I36+H36+G36</f>
        <v>#REF!</v>
      </c>
    </row>
    <row r="37" spans="1:11" ht="45" customHeight="1" x14ac:dyDescent="0.2">
      <c r="A37" s="387" t="s">
        <v>95</v>
      </c>
      <c r="B37" s="388"/>
      <c r="C37" s="388"/>
      <c r="D37" s="56"/>
      <c r="E37" s="14"/>
      <c r="F37" s="14"/>
      <c r="G37" s="65" t="e">
        <f>'Uso Publico'!#REF!</f>
        <v>#REF!</v>
      </c>
      <c r="H37" s="65">
        <v>0</v>
      </c>
      <c r="I37" s="65">
        <v>0</v>
      </c>
      <c r="J37" s="65">
        <f t="shared" ref="G37:J40" si="0">J38</f>
        <v>0</v>
      </c>
      <c r="K37" s="65">
        <v>0</v>
      </c>
    </row>
    <row r="38" spans="1:11" ht="44.25" customHeight="1" x14ac:dyDescent="0.2">
      <c r="A38" s="361" t="s">
        <v>96</v>
      </c>
      <c r="B38" s="362"/>
      <c r="C38" s="362"/>
      <c r="D38" s="56"/>
      <c r="E38" s="14"/>
      <c r="F38" s="14"/>
      <c r="G38" s="65">
        <f t="shared" si="0"/>
        <v>0</v>
      </c>
      <c r="H38" s="65" t="e">
        <f>'Uso Publico'!#REF!</f>
        <v>#REF!</v>
      </c>
      <c r="I38" s="65">
        <v>0</v>
      </c>
      <c r="J38" s="65">
        <f t="shared" si="0"/>
        <v>0</v>
      </c>
      <c r="K38" s="65" t="e">
        <f>G38+H38+I38+J38</f>
        <v>#REF!</v>
      </c>
    </row>
    <row r="39" spans="1:11" ht="51.75" customHeight="1" x14ac:dyDescent="0.2">
      <c r="A39" s="361" t="s">
        <v>97</v>
      </c>
      <c r="B39" s="362"/>
      <c r="C39" s="362"/>
      <c r="D39" s="381" t="str">
        <f>D35</f>
        <v>SUB TOTAL AC=</v>
      </c>
      <c r="E39" s="382"/>
      <c r="F39" s="14"/>
      <c r="G39" s="66">
        <f>'Uso Publico'!V14</f>
        <v>0</v>
      </c>
      <c r="H39" s="66">
        <f>'Uso Publico'!X14</f>
        <v>0</v>
      </c>
      <c r="I39" s="66">
        <f>'Uso Publico'!T14</f>
        <v>5000</v>
      </c>
      <c r="J39" s="67">
        <v>0</v>
      </c>
      <c r="K39" s="66">
        <f>J39+I39+H39+G39</f>
        <v>5000</v>
      </c>
    </row>
    <row r="40" spans="1:11" ht="44.25" customHeight="1" x14ac:dyDescent="0.2">
      <c r="A40" s="361" t="s">
        <v>100</v>
      </c>
      <c r="B40" s="362"/>
      <c r="C40" s="362"/>
      <c r="D40" s="56"/>
      <c r="E40" s="14"/>
      <c r="F40" s="14"/>
      <c r="G40" s="65">
        <f t="shared" si="0"/>
        <v>0</v>
      </c>
      <c r="H40" s="65" t="e">
        <f>'Uso Publico'!#REF!</f>
        <v>#REF!</v>
      </c>
      <c r="I40" s="65" t="e">
        <f>'Uso Publico'!#REF!</f>
        <v>#REF!</v>
      </c>
      <c r="J40" s="65">
        <f t="shared" si="0"/>
        <v>0</v>
      </c>
      <c r="K40" s="65" t="e">
        <f>G40+H40+I40+J40</f>
        <v>#REF!</v>
      </c>
    </row>
    <row r="41" spans="1:11" ht="51.75" customHeight="1" x14ac:dyDescent="0.2">
      <c r="A41" s="361" t="s">
        <v>101</v>
      </c>
      <c r="B41" s="362"/>
      <c r="C41" s="362"/>
      <c r="D41" s="381" t="str">
        <f>D39</f>
        <v>SUB TOTAL AC=</v>
      </c>
      <c r="E41" s="382"/>
      <c r="F41" s="14"/>
      <c r="G41" s="66">
        <f>'Uso Publico'!V15</f>
        <v>0</v>
      </c>
      <c r="H41" s="66">
        <f>'Uso Publico'!X15</f>
        <v>0</v>
      </c>
      <c r="I41" s="66">
        <f>'Uso Publico'!T15</f>
        <v>5000</v>
      </c>
      <c r="J41" s="67">
        <v>0</v>
      </c>
      <c r="K41" s="66">
        <f>J41+I41+H41+G41</f>
        <v>5000</v>
      </c>
    </row>
    <row r="49" spans="1:11" ht="15.75" x14ac:dyDescent="0.25">
      <c r="A49" s="340" t="s">
        <v>55</v>
      </c>
      <c r="B49" s="340"/>
      <c r="C49" s="340"/>
      <c r="D49" s="340"/>
      <c r="E49" s="64"/>
      <c r="F49" s="64"/>
      <c r="G49" s="62" t="e">
        <f>G51</f>
        <v>#REF!</v>
      </c>
      <c r="H49" s="62">
        <f>H51</f>
        <v>0</v>
      </c>
      <c r="I49" s="62" t="e">
        <f>I51</f>
        <v>#REF!</v>
      </c>
      <c r="J49" s="62">
        <f>J51</f>
        <v>0</v>
      </c>
      <c r="K49" s="62" t="e">
        <f>K51</f>
        <v>#REF!</v>
      </c>
    </row>
    <row r="50" spans="1:11" ht="37.5" customHeight="1" x14ac:dyDescent="0.2">
      <c r="A50" s="358" t="s">
        <v>98</v>
      </c>
      <c r="B50" s="359"/>
      <c r="C50" s="360"/>
      <c r="D50" s="63"/>
      <c r="E50" s="14"/>
      <c r="F50" s="14"/>
      <c r="G50" s="68" t="e">
        <f>G51</f>
        <v>#REF!</v>
      </c>
      <c r="H50" s="68">
        <f>H51</f>
        <v>0</v>
      </c>
      <c r="I50" s="68" t="e">
        <f>I51</f>
        <v>#REF!</v>
      </c>
      <c r="J50" s="68">
        <f>J51</f>
        <v>0</v>
      </c>
      <c r="K50" s="68" t="e">
        <f>J50+I50+H50+G50</f>
        <v>#REF!</v>
      </c>
    </row>
    <row r="51" spans="1:11" ht="40.5" customHeight="1" x14ac:dyDescent="0.2">
      <c r="A51" s="383" t="s">
        <v>99</v>
      </c>
      <c r="B51" s="384"/>
      <c r="C51" s="385"/>
      <c r="D51" s="381" t="str">
        <f>D39</f>
        <v>SUB TOTAL AC=</v>
      </c>
      <c r="E51" s="382"/>
      <c r="F51" s="14"/>
      <c r="G51" s="33" t="e">
        <f>Administración!#REF!</f>
        <v>#REF!</v>
      </c>
      <c r="H51" s="33">
        <v>0</v>
      </c>
      <c r="I51" s="33" t="e">
        <f>Administración!#REF!</f>
        <v>#REF!</v>
      </c>
      <c r="J51" s="33">
        <v>0</v>
      </c>
      <c r="K51" s="33" t="e">
        <f>J51+I51+H51+G51</f>
        <v>#REF!</v>
      </c>
    </row>
  </sheetData>
  <mergeCells count="54">
    <mergeCell ref="A50:C50"/>
    <mergeCell ref="A51:C51"/>
    <mergeCell ref="A31:K31"/>
    <mergeCell ref="A32:F32"/>
    <mergeCell ref="A33:D33"/>
    <mergeCell ref="A37:C37"/>
    <mergeCell ref="A36:D36"/>
    <mergeCell ref="A38:C38"/>
    <mergeCell ref="A39:C39"/>
    <mergeCell ref="A49:D49"/>
    <mergeCell ref="D51:E51"/>
    <mergeCell ref="D39:E39"/>
    <mergeCell ref="A41:C41"/>
    <mergeCell ref="D41:E41"/>
    <mergeCell ref="A35:C35"/>
    <mergeCell ref="A40:C40"/>
    <mergeCell ref="A29:C29"/>
    <mergeCell ref="A30:C30"/>
    <mergeCell ref="D30:E30"/>
    <mergeCell ref="A34:C34"/>
    <mergeCell ref="D35:E35"/>
    <mergeCell ref="A23:D23"/>
    <mergeCell ref="A24:C24"/>
    <mergeCell ref="A25:C25"/>
    <mergeCell ref="D25:E25"/>
    <mergeCell ref="A28:D28"/>
    <mergeCell ref="A19:C19"/>
    <mergeCell ref="A20:C20"/>
    <mergeCell ref="D20:E20"/>
    <mergeCell ref="A21:K21"/>
    <mergeCell ref="A22:F22"/>
    <mergeCell ref="A14:C14"/>
    <mergeCell ref="A15:C15"/>
    <mergeCell ref="D15:E15"/>
    <mergeCell ref="A16:C16"/>
    <mergeCell ref="A18:C18"/>
    <mergeCell ref="D18:E18"/>
    <mergeCell ref="A17:C17"/>
    <mergeCell ref="A10:C10"/>
    <mergeCell ref="A11:C11"/>
    <mergeCell ref="D11:E11"/>
    <mergeCell ref="A12:C12"/>
    <mergeCell ref="A13:C13"/>
    <mergeCell ref="D13:E13"/>
    <mergeCell ref="A7:C7"/>
    <mergeCell ref="D7:E7"/>
    <mergeCell ref="A8:C8"/>
    <mergeCell ref="A9:C9"/>
    <mergeCell ref="D9:E9"/>
    <mergeCell ref="M6:P6"/>
    <mergeCell ref="A3:K3"/>
    <mergeCell ref="A4:F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Proteccion y control</vt:lpstr>
      <vt:lpstr>Manejo de RRNN</vt:lpstr>
      <vt:lpstr>Ordenamiento ter.</vt:lpstr>
      <vt:lpstr>Administración</vt:lpstr>
      <vt:lpstr>Uso Publico</vt:lpstr>
      <vt:lpstr>Presupuesto Ideal 2021</vt:lpstr>
      <vt:lpstr>Cronograma General</vt:lpstr>
      <vt:lpstr>'Manejo de RRNN'!Área_de_impresión</vt:lpstr>
      <vt:lpstr>'Uso Publico'!Área_de_impresión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Kfw02</cp:lastModifiedBy>
  <cp:lastPrinted>2020-07-21T23:35:13Z</cp:lastPrinted>
  <dcterms:created xsi:type="dcterms:W3CDTF">2001-01-15T17:49:33Z</dcterms:created>
  <dcterms:modified xsi:type="dcterms:W3CDTF">2020-07-21T23:35:21Z</dcterms:modified>
</cp:coreProperties>
</file>