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-KFW\Desktop\Docs_Escritorio_HP_AZUL\PROYECTO_CONSOLIDACIÓN_DEL_SIGAP\POAS_2022\AGUA DULCE_LA NUEVA PROVIDENCIA\"/>
    </mc:Choice>
  </mc:AlternateContent>
  <xr:revisionPtr revIDLastSave="0" documentId="13_ncr:1_{D44EE316-CC47-4104-BE65-5E93A9DF3A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ol y Vigilancia" sheetId="1" r:id="rId1"/>
    <sheet name="Manejo de Recursos" sheetId="13" r:id="rId2"/>
    <sheet name="Ecoturismo y educ amb" sheetId="16" r:id="rId3"/>
    <sheet name="Investigacion y Monitoreo" sheetId="4" r:id="rId4"/>
    <sheet name="Presupuesto Ideal año 2020" sheetId="15" r:id="rId5"/>
    <sheet name="Fortalecimiento Inst." sheetId="14" r:id="rId6"/>
  </sheets>
  <definedNames>
    <definedName name="_xlnm.Print_Area" localSheetId="3">'Investigacion y Monitoreo'!$A$1:$X$16</definedName>
  </definedNames>
  <calcPr calcId="191029"/>
</workbook>
</file>

<file path=xl/calcChain.xml><?xml version="1.0" encoding="utf-8"?>
<calcChain xmlns="http://schemas.openxmlformats.org/spreadsheetml/2006/main">
  <c r="W24" i="4" l="1"/>
  <c r="V24" i="4"/>
  <c r="T24" i="4"/>
  <c r="X23" i="4"/>
  <c r="X24" i="4" s="1"/>
  <c r="T13" i="14" l="1"/>
  <c r="V14" i="14"/>
  <c r="T14" i="14"/>
  <c r="X14" i="16" l="1"/>
  <c r="W15" i="4" l="1"/>
  <c r="W25" i="4" s="1"/>
  <c r="E12" i="15" s="1"/>
  <c r="V15" i="4"/>
  <c r="V25" i="4" s="1"/>
  <c r="D12" i="15" s="1"/>
  <c r="T15" i="4"/>
  <c r="T25" i="4" s="1"/>
  <c r="C12" i="15" s="1"/>
  <c r="V16" i="16"/>
  <c r="E11" i="15" s="1"/>
  <c r="W16" i="16"/>
  <c r="D11" i="15" s="1"/>
  <c r="T16" i="16"/>
  <c r="C11" i="15" s="1"/>
  <c r="W18" i="13"/>
  <c r="D10" i="15" s="1"/>
  <c r="V18" i="13"/>
  <c r="E10" i="15" s="1"/>
  <c r="T18" i="13"/>
  <c r="C10" i="15" s="1"/>
  <c r="E9" i="15"/>
  <c r="D9" i="15" l="1"/>
  <c r="C9" i="15"/>
  <c r="X16" i="14"/>
  <c r="X13" i="14"/>
  <c r="X14" i="14"/>
  <c r="X15" i="14"/>
  <c r="T17" i="14"/>
  <c r="V17" i="14"/>
  <c r="E13" i="15" s="1"/>
  <c r="W17" i="14"/>
  <c r="F9" i="15" l="1"/>
  <c r="D13" i="15"/>
  <c r="C13" i="15"/>
  <c r="X17" i="14"/>
  <c r="F10" i="15"/>
  <c r="X15" i="16"/>
  <c r="X17" i="13"/>
  <c r="T16" i="1"/>
  <c r="U16" i="1" s="1"/>
  <c r="X13" i="4"/>
  <c r="X14" i="4"/>
  <c r="X14" i="13"/>
  <c r="X15" i="13"/>
  <c r="X16" i="16" l="1"/>
  <c r="X18" i="13"/>
  <c r="X15" i="4"/>
  <c r="X25" i="4" s="1"/>
  <c r="F11" i="15"/>
  <c r="F13" i="15" s="1"/>
  <c r="F1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CONAP</author>
  </authors>
  <commentList>
    <comment ref="W1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CONAP:</t>
        </r>
        <r>
          <rPr>
            <sz val="9"/>
            <color indexed="81"/>
            <rFont val="Tahoma"/>
            <charset val="1"/>
          </rPr>
          <t xml:space="preserve">
esto es en especie por visitas de técnico</t>
        </r>
      </text>
    </comment>
  </commentList>
</comments>
</file>

<file path=xl/sharedStrings.xml><?xml version="1.0" encoding="utf-8"?>
<sst xmlns="http://schemas.openxmlformats.org/spreadsheetml/2006/main" count="541" uniqueCount="191">
  <si>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</si>
  <si>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</si>
  <si>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</si>
  <si>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</si>
  <si>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</si>
  <si>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</si>
  <si>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</si>
  <si>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</si>
  <si>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</si>
  <si>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</si>
  <si>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</si>
  <si>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</si>
  <si>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</si>
  <si>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</si>
  <si>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</si>
  <si>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</si>
  <si>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</si>
  <si>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</si>
  <si>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</si>
  <si>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1.1.1</t>
  </si>
  <si>
    <t>1.1.2</t>
  </si>
  <si>
    <t>1.2.1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</si>
  <si>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</si>
  <si>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</si>
  <si>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</si>
  <si>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</si>
  <si>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</si>
  <si>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</si>
  <si>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</si>
  <si>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1.1.3</t>
  </si>
  <si>
    <t>Área Protegida</t>
  </si>
  <si>
    <t>1.2.2</t>
  </si>
  <si>
    <t>CONAP</t>
  </si>
  <si>
    <t>Investigación y Monitoreo</t>
  </si>
  <si>
    <t>Investigaciones</t>
  </si>
  <si>
    <t>1.1.</t>
  </si>
  <si>
    <t>Código de Donante</t>
  </si>
  <si>
    <t>1. Línea de acción: Conservación del área protegida y su biodiversidad.</t>
  </si>
  <si>
    <t>Conservación del Área Protegida y su Biodiversidad</t>
  </si>
  <si>
    <t>1.1.4</t>
  </si>
  <si>
    <t xml:space="preserve">Área Protegida </t>
  </si>
  <si>
    <t>Verifica-dores</t>
  </si>
  <si>
    <t>Responsa-ble</t>
  </si>
  <si>
    <t>Respon-sable</t>
  </si>
  <si>
    <t xml:space="preserve">1. Línea de acción: </t>
  </si>
  <si>
    <t>Fotografías</t>
  </si>
  <si>
    <t xml:space="preserve">PROGRAMA </t>
  </si>
  <si>
    <t>OTRAS</t>
  </si>
  <si>
    <t>total (Q)</t>
  </si>
  <si>
    <t>Total</t>
  </si>
  <si>
    <t>Control y vigilancia para prevenir y evitar la caza dentro del área protegida</t>
  </si>
  <si>
    <t>2. Programa: Fortalecimiento de la educación ambiental y ecoturismo en el área protegida</t>
  </si>
  <si>
    <t>2. Programa: Manejo adecuado de los recursos naturales</t>
  </si>
  <si>
    <t>Proyecto Consolidación del SIGAP-CONAP</t>
  </si>
  <si>
    <t xml:space="preserve">3. Sub programa: Formación y promoción sobre el manejo de áreas protegidas  </t>
  </si>
  <si>
    <t>Crear conciencia ambiental en las nuevas generaciones</t>
  </si>
  <si>
    <t xml:space="preserve">Fortalecimiento Institucional </t>
  </si>
  <si>
    <t>Administración y Gestión del Area Protegida</t>
  </si>
  <si>
    <t xml:space="preserve">Recuperación de zonas degradadas dentro del área protegida </t>
  </si>
  <si>
    <t>Fotografías, Material didáctico, listados de participantes</t>
  </si>
  <si>
    <t>Talleres de capacitación a personal municipal, sobre le manejo de áreas protegidas</t>
  </si>
  <si>
    <t>fotográfias, listados de asistencia</t>
  </si>
  <si>
    <t>subtotal</t>
  </si>
  <si>
    <t>Contar con estudios apropiados de investigación de Área Protegida que orienten su administración y manejo</t>
  </si>
  <si>
    <t xml:space="preserve">3. Sub programa: Formación y planificación estrategica del manejo de áreas protegidas  </t>
  </si>
  <si>
    <t>Area protegida</t>
  </si>
  <si>
    <t>Control y vigilancia</t>
  </si>
  <si>
    <t>Manejo de recursos naturales</t>
  </si>
  <si>
    <t>Investigación y monitoreo</t>
  </si>
  <si>
    <t xml:space="preserve">Ecoturismo y Educación Ambiental </t>
  </si>
  <si>
    <t xml:space="preserve">Comunidad </t>
  </si>
  <si>
    <t xml:space="preserve"> Área protegida </t>
  </si>
  <si>
    <t xml:space="preserve">Brigada comunitaria da mantenimiento a la brecha contra incendios y limites del  Área protegida </t>
  </si>
  <si>
    <t xml:space="preserve">Demarcación y mantenimiento de la brecha contra incendios y del perímetro del  Área protegida </t>
  </si>
  <si>
    <t>Talleres de capacitación al comité de bosques, sobre el control y vigilancia de la diversidad biológica en áreas protegidas</t>
  </si>
  <si>
    <t xml:space="preserve">comunidad </t>
  </si>
  <si>
    <t xml:space="preserve">Caserío Nueva Providencia </t>
  </si>
  <si>
    <t xml:space="preserve">Caserío Nueva Providencia Y Área protegida  </t>
  </si>
  <si>
    <t>Realizar eventos sobre días alusivos a los Recursos Naturales</t>
  </si>
  <si>
    <t xml:space="preserve">Reforestación con plantas nativas departe de los comunitarios </t>
  </si>
  <si>
    <t xml:space="preserve">Autoridades locales son sensibilizados sobre la importancia de la conservación y protección del Área protegida </t>
  </si>
  <si>
    <t xml:space="preserve">Se logra dar a conocer la importancia turistica y conservacion del área protegida </t>
  </si>
  <si>
    <t>Caserío Nueva Providencia comité de bosques</t>
  </si>
  <si>
    <t>Talleres de capacitación a  autoridades locales, (comité de bosques y  representantes de COCODES)</t>
  </si>
  <si>
    <t xml:space="preserve"> RESERVA NATURAL PRIVADA “AGUA DULCE”, CASERÍO LA NUEVA PROVIDENCIA, MUNICIPIO DE BARILLAS, HUEHUETENANGO.</t>
  </si>
  <si>
    <t>Resultado 1.2. Control y vigilancia de la diversidad biológica existente en el área</t>
  </si>
  <si>
    <t>4. Resultado esperado: Crear las herramientas, capacidades y conocimientos necesarios, a nivel local sobre el manejo adecuado del área protegida.</t>
  </si>
  <si>
    <t xml:space="preserve">Caserio Nueva Providencia </t>
  </si>
  <si>
    <t>Borrador del 
Informe técnico</t>
  </si>
  <si>
    <t xml:space="preserve"> RESERVA NATURAL PRIVADA “AGUA DULCE” , CASERÍO LA NUEVA PROVIDENCIA, MUNICIPIO DE BARILLAS, HUEHUETENANGO.</t>
  </si>
  <si>
    <t>Producción forestal a nivel local</t>
  </si>
  <si>
    <t>Aumento en el numero de comunitarios, lideres e instituciones locales capacitados, acreditados e involucrados en apoyo al control y vigilancia para la conservacion del area protegida.</t>
  </si>
  <si>
    <t xml:space="preserve">Realizar actividades, practicas de Educacion Ambiental en Escuelas, colegios del caserio la nueva providencia </t>
  </si>
  <si>
    <t>Comité de bosques, escuelas ONGs y CONAP</t>
  </si>
  <si>
    <t>Fotografías y/o Planillas  del evento.</t>
  </si>
  <si>
    <t>Se da a conocer la importancia del Área protegida  en el municipio a traves de afiches, y redes sociales.</t>
  </si>
  <si>
    <t>Comunidad</t>
  </si>
  <si>
    <t>Comité de bosques, y CONAP</t>
  </si>
  <si>
    <t>Comité de bosques y CONAP</t>
  </si>
  <si>
    <t>Comité de bosques del Caserío Nueva Providencia  y Escuelas</t>
  </si>
  <si>
    <t>Borrador del documento Plan Maestro del área protegida</t>
  </si>
  <si>
    <t>Resultado 1.2. Personal comunal, capacitado para el manejo y cuidado del área protegida</t>
  </si>
  <si>
    <t>Área Protegida y Comunidad</t>
  </si>
  <si>
    <t>Resultado 1.1 . Personal capacitado que  contribuya a la recuperación del área protegida y de sostenibilidad a las actividades realizadas dentro de ella.</t>
  </si>
  <si>
    <t>fotografias y planillas</t>
  </si>
  <si>
    <t>1.1.3.</t>
  </si>
  <si>
    <t>PLAN OPERATIVO ANUAL 2021</t>
  </si>
  <si>
    <t>Resultado Esperado 2,021</t>
  </si>
  <si>
    <t>Seguimiento a monitoreos periódicos dentro del área protegida.</t>
  </si>
  <si>
    <t>PLAN OPERATIVO ANUAL 2,021</t>
  </si>
  <si>
    <t>CONAP, ONGs, Institutos, autoridades locales.</t>
  </si>
  <si>
    <t>PRESUPUESTO IDEAL PARA EL AÑO 2021</t>
  </si>
  <si>
    <t xml:space="preserve">Propietarios y administradores del AP, organizados para la prevención y control de incendios forestales </t>
  </si>
  <si>
    <t>Monitoreo constante dentro del área protegida para prevenir incendios forestales.</t>
  </si>
  <si>
    <t>1.1.4.</t>
  </si>
  <si>
    <t>1.1.2.</t>
  </si>
  <si>
    <t>1.1.1.</t>
  </si>
  <si>
    <t>Comunitarios organizados para el control de talas ilegales dentro del Área Protegida.</t>
  </si>
  <si>
    <t>Integrantes del COCODE y Comité de bosques capacitados sobre prevención y control de incendios forestales</t>
  </si>
  <si>
    <t>COCODEs y Comité de bosques son  capacitados sobre el control y vigilancia de la diversidad biológica</t>
  </si>
  <si>
    <t>Resultado 1.1. Fortalecimiento de la participación comunitaria en el manejo y conservación de los naturales del área protegida.</t>
  </si>
  <si>
    <t>Reuniones con autoridades locales para la elaboracion del plan..</t>
  </si>
  <si>
    <t>Fotografías, listado de participantes, Documento técnico.</t>
  </si>
  <si>
    <t>Elaboración de la propuesta del Plan Maestro en base a los lineamientos del CONAP</t>
  </si>
  <si>
    <t>Gestión de apoyo a Instituciones, 
Recorridos de campo, Talleres de capacitación, socialización y sensibilización.</t>
  </si>
  <si>
    <t>COCODEs., CONAP, ONGs</t>
  </si>
  <si>
    <t>ONGs</t>
  </si>
  <si>
    <t>Integrantes del COCODE y Guarda bosques capacitados para el manejo adecuado de áreas protegidas</t>
  </si>
  <si>
    <t>COCODEs, comité de bosques, CONAP</t>
  </si>
  <si>
    <t>Resultado 1.1. Definir plan de comunicación, educación y sensibilización a nivel local sobre los recursos naturales del área protegida y el ecoturismo.</t>
  </si>
  <si>
    <t>4. Resultado esperado: Mejor nivel de conocimiento ambiental en la población, desarrollando jornadas educativas, orientados a la gestión ambiental y protección de los recursos naturales y áreas protegidas</t>
  </si>
  <si>
    <t>Chalas educativas en los diferentes niveles educativos de la comunidad.</t>
  </si>
  <si>
    <t>Documento técnico del Plan, listado de participantes.</t>
  </si>
  <si>
    <t>Resultado 1.1. Realizar investigaciones biológicas de a cuerdo a las necesidades del Área Protegida.</t>
  </si>
  <si>
    <t>Elaboración de un plan de monitoreo bilógico dentro del Área Protegida.</t>
  </si>
  <si>
    <t>Reuniones y recopilación de información de campo.</t>
  </si>
  <si>
    <t>CONAP, ONGs, autoridades locales.</t>
  </si>
  <si>
    <t>Monitoreo del estado del Área Protegida</t>
  </si>
  <si>
    <t>Monitoreo y evaluación del estado de recuperación y manejo del área degradada, de las fuentes de agua, así como el cumplimiento del manejo y administración de los RRNN dentro del Área Protegida</t>
  </si>
  <si>
    <t>Verifica-adores</t>
  </si>
  <si>
    <t>Resultado 1.2. Monitoreo y evaluación del estado actual del bosque en zonas degradadas, así como el  cumplimiento del manejo y administración de los RRNN</t>
  </si>
  <si>
    <t>Se cuenta con un informe técnico sobre el estado actual del cobertura forestal dentro del AP.</t>
  </si>
  <si>
    <t>Caserío Nuevo Mirador Chiblac</t>
  </si>
  <si>
    <t xml:space="preserve">Analisis de imágenes satélitales y recorrido dentro del área protegida y </t>
  </si>
  <si>
    <t>Informe de investigación o practica de campo.</t>
  </si>
  <si>
    <t>Proyecto Consolidación del SIGAP -Life Web - KFW-</t>
  </si>
  <si>
    <t>total</t>
  </si>
  <si>
    <t>CONAP, Guarda bosques.</t>
  </si>
  <si>
    <t>Se cuenta con un plan de actividades para el manejo adecuado de los Recursos Naturales del Área Protegida.</t>
  </si>
  <si>
    <t>Se tiene un prpuesta para la promoción y divulgación del área protegida y sus actividades a nivel comunitario y municipal.</t>
  </si>
  <si>
    <t>Reuniones con autoridades comunitarias para la elaboración de la propuesta de promoción y divulgación.</t>
  </si>
  <si>
    <t>Elaboración de un informé técnico sobre el conocimiento ancestral  de las especies de flora y fauna existentes en el AP.</t>
  </si>
  <si>
    <t>Proyecto Consolidación de SIGAP-CONAP y ONGs.</t>
  </si>
  <si>
    <t>AVANCE</t>
  </si>
  <si>
    <t>Observaciones</t>
  </si>
  <si>
    <t xml:space="preserve">Debido a que los encargados de la actividad no cuentan con equipo fotográfico, no se logró evidenciar el trabajo realizado. </t>
  </si>
  <si>
    <t>A la fecha se ha realizado un taller</t>
  </si>
  <si>
    <t>Se tienen pendiente algunas reuniones para finalizar el plan de actividades.</t>
  </si>
  <si>
    <t>Aun no se ha logrado gestionar el apoyo al CONAP.</t>
  </si>
  <si>
    <t>A la fecha no se tienen avances debido a las restricciones del COVID 19.</t>
  </si>
  <si>
    <t>Boletas de campo</t>
  </si>
  <si>
    <t>Se tiene pendiente algunas reuniones.</t>
  </si>
  <si>
    <t>INFORME DE AVANCE DE EJECUCIÓN DE MEDIO TÉRMINO</t>
  </si>
  <si>
    <t>2. Línea de acción: Conservación de la Reserva Natural y su biodiversidad</t>
  </si>
  <si>
    <t>3. Programa: Control y vigilancia para la conservación de los recursos naturales</t>
  </si>
  <si>
    <t>4 Programa: Control y vigilancia para la conservación de los recursos naturales</t>
  </si>
  <si>
    <r>
      <t xml:space="preserve">5 Sub programas: </t>
    </r>
    <r>
      <rPr>
        <b/>
        <u/>
        <sz val="10"/>
        <rFont val="Arial"/>
        <family val="2"/>
      </rPr>
      <t>Prevención, Control y Vigilancia</t>
    </r>
  </si>
  <si>
    <t xml:space="preserve">3 Sub programa: </t>
  </si>
  <si>
    <t xml:space="preserve">4 Resultado esperado: </t>
  </si>
  <si>
    <t>Esta actividad se integró el taller de prevención de  vigilancia de la diversidad biológica en áreas protegidas.</t>
  </si>
  <si>
    <t>En proceso de ejecución</t>
  </si>
  <si>
    <t xml:space="preserve">Resultado 1.2. Monitoreo y evaluación del estado actual del bosque en zonas degradadas, así como el  cumplimiento del manejo y administración de los RRNN. </t>
  </si>
  <si>
    <t>Talleres de capacitación a los integrantes de COCODE de la Nueva Providencia y comité de bosques, y personal relacionado al tema (COCODES)</t>
  </si>
  <si>
    <t>Asambleas comunitarias para dar a conocer las restricciones sobre talas ilícitas dentro del Área Protegida.</t>
  </si>
  <si>
    <t xml:space="preserve">3. Sub programa: Formación y planificación estratégica del manejo de áreas protegidas  </t>
  </si>
  <si>
    <t>Reuniones con autoridades locales para la elaboración del plan..</t>
  </si>
  <si>
    <t>Se tiene un propuesta para la promoción y divulgación del área protegida y sus actividades a nivel comunitario y municipal.</t>
  </si>
  <si>
    <t>Por las restricciones del COVID 19 aun se tiene pendiente algunas reuniones para concluir con la propuesta.</t>
  </si>
  <si>
    <t xml:space="preserve">Análisis de imágenes satelitales y recorrido dentro del área protegida y </t>
  </si>
  <si>
    <t xml:space="preserve">Resultado 1.1. Control de talas ilegales y prevención de incendios forestales dentro del Área Protegida. </t>
  </si>
  <si>
    <t>Los propietarios y administradores del AP hacen recorridos periódicos para evitar actividades ilícitas y prevenir incendios forestales.</t>
  </si>
  <si>
    <t>Por las actuales restricciones por la pandemia del COVID 19, se realizó un solo taller con el apoyo del Instituto Nacional de Bosques -INAB-, donde participaron líderes locales de la Nueva Providencia.</t>
  </si>
  <si>
    <t>Planillas</t>
  </si>
  <si>
    <t>Borrador del Plan</t>
  </si>
  <si>
    <t>En ejecución</t>
  </si>
  <si>
    <t>Se ha hecho algunos recorridos dentro del AP para la identificación de especies de flora y fauna de importancia.</t>
  </si>
  <si>
    <t>Imágenes satelitales.</t>
  </si>
  <si>
    <t>A la fecha únicamente se ha celebrado una asamblea comunitaria donde se aprovechó para dar las restricciones en cuanto a las talas ilícitas dentro del AP.</t>
  </si>
  <si>
    <t>La demarcación y mantenimiento de la brecha contra incendios forestales se realiza a principios de cada año con el apoyo de todos los propietarios y administradores del AP.</t>
  </si>
  <si>
    <t>Caserío La Nueva Providencia.</t>
  </si>
  <si>
    <t>Resultado 1.2. Personal comunal, capacitado para el manejo y cuidado del área protegida.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</si>
</sst>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_-[$Q-100A]* #,##0.00_-;\-[$Q-100A]* #,##0.00_-;_-[$Q-100A]* &quot;-&quot;??_-;_-@_-"/>
  </numFmts>
  <fonts count="2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70C0"/>
      <name val="Arial"/>
      <family val="2"/>
    </font>
    <font>
      <b/>
      <sz val="11"/>
      <name val="Times New Roman"/>
      <family val="1"/>
    </font>
    <font>
      <b/>
      <i/>
      <sz val="11"/>
      <name val="Arial"/>
      <family val="2"/>
    </font>
    <font>
      <b/>
      <sz val="12"/>
      <name val="Arial Black"/>
      <family val="2"/>
    </font>
    <font>
      <b/>
      <sz val="12"/>
      <color rgb="FFFF0000"/>
      <name val="Times New Roman"/>
      <family val="1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8" fillId="0" borderId="0" xfId="0" applyFont="1" applyBorder="1"/>
    <xf numFmtId="0" fontId="9" fillId="0" borderId="0" xfId="0" applyFont="1"/>
    <xf numFmtId="164" fontId="0" fillId="0" borderId="0" xfId="0" applyNumberFormat="1"/>
    <xf numFmtId="0" fontId="10" fillId="0" borderId="0" xfId="0" applyFont="1"/>
    <xf numFmtId="0" fontId="4" fillId="0" borderId="0" xfId="0" applyFont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164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/>
    <xf numFmtId="0" fontId="1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9" fontId="7" fillId="0" borderId="20" xfId="0" applyNumberFormat="1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6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justify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6" fillId="0" borderId="0" xfId="0" applyFont="1"/>
    <xf numFmtId="0" fontId="20" fillId="0" borderId="0" xfId="0" applyFont="1"/>
    <xf numFmtId="0" fontId="20" fillId="0" borderId="0" xfId="0" applyFont="1" applyAlignment="1">
      <alignment horizontal="left" vertical="justify"/>
    </xf>
    <xf numFmtId="0" fontId="20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7" fillId="0" borderId="0" xfId="0" applyFont="1" applyAlignment="1">
      <alignment vertical="top"/>
    </xf>
    <xf numFmtId="0" fontId="6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15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 wrapText="1"/>
    </xf>
    <xf numFmtId="164" fontId="7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165" fontId="4" fillId="0" borderId="10" xfId="0" applyNumberFormat="1" applyFont="1" applyBorder="1"/>
    <xf numFmtId="165" fontId="0" fillId="0" borderId="8" xfId="0" applyNumberFormat="1" applyBorder="1" applyAlignment="1">
      <alignment horizontal="center"/>
    </xf>
    <xf numFmtId="165" fontId="4" fillId="0" borderId="7" xfId="0" applyNumberFormat="1" applyFont="1" applyBorder="1"/>
    <xf numFmtId="165" fontId="0" fillId="0" borderId="6" xfId="0" applyNumberFormat="1" applyBorder="1" applyAlignment="1">
      <alignment horizontal="center"/>
    </xf>
    <xf numFmtId="165" fontId="1" fillId="0" borderId="11" xfId="0" applyNumberFormat="1" applyFont="1" applyBorder="1"/>
    <xf numFmtId="0" fontId="1" fillId="0" borderId="12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/>
    <xf numFmtId="0" fontId="7" fillId="0" borderId="0" xfId="0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4" fillId="0" borderId="6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22" fillId="0" borderId="11" xfId="0" applyNumberFormat="1" applyFont="1" applyBorder="1"/>
    <xf numFmtId="0" fontId="1" fillId="0" borderId="5" xfId="0" applyFont="1" applyBorder="1"/>
    <xf numFmtId="0" fontId="4" fillId="0" borderId="6" xfId="0" applyFont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49" fontId="7" fillId="0" borderId="2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vertical="top" wrapText="1"/>
    </xf>
    <xf numFmtId="0" fontId="7" fillId="4" borderId="20" xfId="0" applyFont="1" applyFill="1" applyBorder="1" applyAlignment="1">
      <alignment horizontal="center" vertical="top"/>
    </xf>
    <xf numFmtId="0" fontId="7" fillId="4" borderId="20" xfId="0" applyFont="1" applyFill="1" applyBorder="1" applyAlignment="1">
      <alignment horizontal="center" vertical="top" wrapText="1"/>
    </xf>
    <xf numFmtId="0" fontId="15" fillId="4" borderId="20" xfId="0" applyFont="1" applyFill="1" applyBorder="1" applyAlignment="1">
      <alignment horizontal="center" vertical="top"/>
    </xf>
    <xf numFmtId="0" fontId="15" fillId="5" borderId="2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/>
    </xf>
    <xf numFmtId="0" fontId="25" fillId="0" borderId="0" xfId="0" applyFont="1" applyAlignment="1">
      <alignment vertical="justify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 vertical="justify"/>
    </xf>
    <xf numFmtId="49" fontId="25" fillId="4" borderId="21" xfId="0" applyNumberFormat="1" applyFont="1" applyFill="1" applyBorder="1" applyAlignment="1">
      <alignment vertical="center" wrapText="1"/>
    </xf>
    <xf numFmtId="0" fontId="25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164" fontId="26" fillId="2" borderId="6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justify"/>
    </xf>
    <xf numFmtId="164" fontId="25" fillId="0" borderId="8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49" fontId="14" fillId="0" borderId="6" xfId="0" applyNumberFormat="1" applyFont="1" applyFill="1" applyBorder="1" applyAlignment="1">
      <alignment horizontal="center" vertical="top" wrapText="1"/>
    </xf>
    <xf numFmtId="0" fontId="4" fillId="0" borderId="6" xfId="0" quotePrefix="1" applyFont="1" applyBorder="1" applyAlignment="1">
      <alignment horizontal="center" vertical="center" wrapText="1"/>
    </xf>
    <xf numFmtId="9" fontId="4" fillId="6" borderId="6" xfId="0" applyNumberFormat="1" applyFont="1" applyFill="1" applyBorder="1" applyAlignment="1">
      <alignment horizontal="center" vertical="center" wrapText="1"/>
    </xf>
    <xf numFmtId="9" fontId="6" fillId="6" borderId="20" xfId="0" applyNumberFormat="1" applyFont="1" applyFill="1" applyBorder="1" applyAlignment="1">
      <alignment horizontal="center" vertical="center" wrapText="1"/>
    </xf>
    <xf numFmtId="9" fontId="6" fillId="7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27" xfId="0" applyFont="1" applyBorder="1" applyAlignment="1">
      <alignment horizontal="left" vertical="justify"/>
    </xf>
    <xf numFmtId="0" fontId="7" fillId="0" borderId="2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/>
    </xf>
    <xf numFmtId="0" fontId="6" fillId="2" borderId="20" xfId="0" applyFont="1" applyFill="1" applyBorder="1" applyAlignment="1">
      <alignment horizontal="left" vertical="top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/>
    </xf>
    <xf numFmtId="0" fontId="6" fillId="2" borderId="20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top" wrapText="1"/>
    </xf>
    <xf numFmtId="49" fontId="7" fillId="0" borderId="31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justify"/>
    </xf>
    <xf numFmtId="0" fontId="6" fillId="0" borderId="2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top"/>
    </xf>
    <xf numFmtId="49" fontId="14" fillId="4" borderId="20" xfId="0" applyNumberFormat="1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49" fontId="11" fillId="4" borderId="2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/>
    </xf>
    <xf numFmtId="49" fontId="7" fillId="4" borderId="20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49" fontId="15" fillId="4" borderId="20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top"/>
    </xf>
    <xf numFmtId="49" fontId="7" fillId="0" borderId="23" xfId="0" applyNumberFormat="1" applyFont="1" applyFill="1" applyBorder="1" applyAlignment="1">
      <alignment horizontal="center" vertical="top" wrapText="1"/>
    </xf>
    <xf numFmtId="49" fontId="7" fillId="4" borderId="20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5" fillId="4" borderId="21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49" fontId="25" fillId="4" borderId="21" xfId="0" applyNumberFormat="1" applyFont="1" applyFill="1" applyBorder="1" applyAlignment="1">
      <alignment horizontal="center" vertical="center" wrapText="1"/>
    </xf>
    <xf numFmtId="49" fontId="25" fillId="4" borderId="28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justify"/>
    </xf>
    <xf numFmtId="0" fontId="26" fillId="2" borderId="6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27" xfId="0" applyFont="1" applyBorder="1" applyAlignment="1">
      <alignment horizontal="left" vertical="justify"/>
    </xf>
    <xf numFmtId="49" fontId="25" fillId="4" borderId="24" xfId="0" applyNumberFormat="1" applyFont="1" applyFill="1" applyBorder="1" applyAlignment="1">
      <alignment horizontal="center" vertical="center" wrapText="1"/>
    </xf>
    <xf numFmtId="49" fontId="25" fillId="4" borderId="26" xfId="0" applyNumberFormat="1" applyFont="1" applyFill="1" applyBorder="1" applyAlignment="1">
      <alignment horizontal="center" vertical="center" wrapText="1"/>
    </xf>
    <xf numFmtId="49" fontId="25" fillId="4" borderId="22" xfId="0" applyNumberFormat="1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9" fontId="6" fillId="6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2"/>
  <sheetViews>
    <sheetView showGridLines="0" tabSelected="1" topLeftCell="E45" zoomScale="130" zoomScaleNormal="130" zoomScalePageLayoutView="70" workbookViewId="0">
      <selection activeCell="E49" sqref="E49:U49"/>
    </sheetView>
  </sheetViews>
  <sheetFormatPr baseColWidth="10" defaultRowHeight="12.75" x14ac:dyDescent="0.2"/>
  <cols>
    <col min="1" max="1" width="5.28515625" customWidth="1"/>
    <col min="2" max="2" width="19.7109375" customWidth="1"/>
    <col min="3" max="3" width="11.7109375" customWidth="1"/>
    <col min="4" max="4" width="26.71093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5.28515625" customWidth="1"/>
    <col min="18" max="18" width="12.7109375" customWidth="1"/>
    <col min="19" max="19" width="30.28515625" customWidth="1"/>
    <col min="20" max="21" width="0" hidden="1" customWidth="1"/>
  </cols>
  <sheetData>
    <row r="1" spans="1:21" s="2" customFormat="1" ht="19.5" x14ac:dyDescent="0.25">
      <c r="A1" s="197" t="s">
        <v>162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</row>
    <row r="2" spans="1:21" s="2" customFormat="1" ht="15.75" x14ac:dyDescent="0.25">
      <c r="A2" s="202" t="s">
        <v>106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1" s="2" customFormat="1" ht="16.5" customHeight="1" x14ac:dyDescent="0.25">
      <c r="A3" s="196" t="s">
        <v>84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21" ht="7.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1" x14ac:dyDescent="0.2">
      <c r="A5" s="19" t="s">
        <v>163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1" x14ac:dyDescent="0.2">
      <c r="A6" s="19" t="s">
        <v>164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1" ht="14.25" customHeight="1" x14ac:dyDescent="0.2">
      <c r="A7" s="19" t="s">
        <v>165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1" ht="15.75" customHeight="1" x14ac:dyDescent="0.2">
      <c r="A8" s="19" t="s">
        <v>166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1" ht="5.2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21" s="3" customFormat="1" ht="15" customHeight="1" x14ac:dyDescent="0.2">
      <c r="A10" s="204" t="s">
        <v>15</v>
      </c>
      <c r="B10" s="195" t="s">
        <v>107</v>
      </c>
      <c r="C10" s="205" t="s">
        <v>27</v>
      </c>
      <c r="D10" s="208" t="s">
        <v>0</v>
      </c>
      <c r="E10" s="195" t="s">
        <v>17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 t="s">
        <v>153</v>
      </c>
      <c r="R10" s="195" t="s">
        <v>11</v>
      </c>
      <c r="S10" s="195" t="s">
        <v>154</v>
      </c>
    </row>
    <row r="11" spans="1:21" s="4" customFormat="1" ht="15" customHeight="1" x14ac:dyDescent="0.2">
      <c r="A11" s="204"/>
      <c r="B11" s="195"/>
      <c r="C11" s="205"/>
      <c r="D11" s="208"/>
      <c r="E11" s="180" t="s">
        <v>1</v>
      </c>
      <c r="F11" s="180" t="s">
        <v>2</v>
      </c>
      <c r="G11" s="180" t="s">
        <v>3</v>
      </c>
      <c r="H11" s="180" t="s">
        <v>4</v>
      </c>
      <c r="I11" s="180" t="s">
        <v>3</v>
      </c>
      <c r="J11" s="180" t="s">
        <v>5</v>
      </c>
      <c r="K11" s="180" t="s">
        <v>5</v>
      </c>
      <c r="L11" s="180" t="s">
        <v>4</v>
      </c>
      <c r="M11" s="180" t="s">
        <v>6</v>
      </c>
      <c r="N11" s="180" t="s">
        <v>7</v>
      </c>
      <c r="O11" s="180" t="s">
        <v>8</v>
      </c>
      <c r="P11" s="180" t="s">
        <v>9</v>
      </c>
      <c r="Q11" s="195"/>
      <c r="R11" s="195"/>
      <c r="S11" s="195"/>
      <c r="T11" s="13"/>
    </row>
    <row r="12" spans="1:21" s="4" customFormat="1" ht="28.5" customHeight="1" x14ac:dyDescent="0.2">
      <c r="A12" s="148" t="s">
        <v>35</v>
      </c>
      <c r="B12" s="206" t="s">
        <v>179</v>
      </c>
      <c r="C12" s="207"/>
      <c r="D12" s="207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2"/>
      <c r="R12" s="183"/>
      <c r="S12" s="47"/>
    </row>
    <row r="13" spans="1:21" ht="75.75" customHeight="1" x14ac:dyDescent="0.2">
      <c r="A13" s="106" t="s">
        <v>116</v>
      </c>
      <c r="B13" s="134" t="s">
        <v>112</v>
      </c>
      <c r="C13" s="106" t="s">
        <v>71</v>
      </c>
      <c r="D13" s="106" t="s">
        <v>113</v>
      </c>
      <c r="E13" s="106" t="s">
        <v>14</v>
      </c>
      <c r="F13" s="106" t="s">
        <v>14</v>
      </c>
      <c r="G13" s="75" t="s">
        <v>14</v>
      </c>
      <c r="H13" s="75" t="s">
        <v>14</v>
      </c>
      <c r="I13" s="75"/>
      <c r="J13" s="106"/>
      <c r="K13" s="106"/>
      <c r="L13" s="106"/>
      <c r="M13" s="106"/>
      <c r="N13" s="106"/>
      <c r="O13" s="106"/>
      <c r="P13" s="106"/>
      <c r="Q13" s="179">
        <v>1</v>
      </c>
      <c r="R13" s="184" t="s">
        <v>160</v>
      </c>
      <c r="S13" s="178" t="s">
        <v>180</v>
      </c>
    </row>
    <row r="14" spans="1:21" ht="79.5" customHeight="1" x14ac:dyDescent="0.2">
      <c r="A14" s="106" t="s">
        <v>115</v>
      </c>
      <c r="B14" s="134" t="s">
        <v>118</v>
      </c>
      <c r="C14" s="106" t="s">
        <v>96</v>
      </c>
      <c r="D14" s="106" t="s">
        <v>172</v>
      </c>
      <c r="E14" s="75"/>
      <c r="F14" s="75" t="s">
        <v>14</v>
      </c>
      <c r="G14" s="75" t="s">
        <v>14</v>
      </c>
      <c r="H14" s="106" t="s">
        <v>14</v>
      </c>
      <c r="I14" s="75"/>
      <c r="J14" s="75"/>
      <c r="K14" s="75"/>
      <c r="L14" s="75"/>
      <c r="M14" s="75"/>
      <c r="N14" s="75"/>
      <c r="O14" s="75"/>
      <c r="P14" s="75"/>
      <c r="Q14" s="185">
        <v>0.33</v>
      </c>
      <c r="R14" s="106" t="s">
        <v>45</v>
      </c>
      <c r="S14" s="178" t="s">
        <v>181</v>
      </c>
      <c r="T14" s="11"/>
    </row>
    <row r="15" spans="1:21" ht="69.75" customHeight="1" x14ac:dyDescent="0.2">
      <c r="A15" s="106" t="s">
        <v>105</v>
      </c>
      <c r="B15" s="134" t="s">
        <v>117</v>
      </c>
      <c r="C15" s="106" t="s">
        <v>71</v>
      </c>
      <c r="D15" s="106" t="s">
        <v>173</v>
      </c>
      <c r="E15" s="75"/>
      <c r="F15" s="75"/>
      <c r="G15" s="106" t="s">
        <v>14</v>
      </c>
      <c r="H15" s="75"/>
      <c r="I15" s="75"/>
      <c r="J15" s="75"/>
      <c r="K15" s="106" t="s">
        <v>14</v>
      </c>
      <c r="L15" s="75"/>
      <c r="M15" s="75"/>
      <c r="N15" s="75"/>
      <c r="O15" s="75"/>
      <c r="P15" s="75"/>
      <c r="Q15" s="179">
        <v>0.5</v>
      </c>
      <c r="R15" s="106" t="s">
        <v>45</v>
      </c>
      <c r="S15" s="178" t="s">
        <v>187</v>
      </c>
      <c r="T15" s="11"/>
    </row>
    <row r="16" spans="1:21" ht="77.25" customHeight="1" x14ac:dyDescent="0.2">
      <c r="A16" s="49" t="s">
        <v>114</v>
      </c>
      <c r="B16" s="104" t="s">
        <v>72</v>
      </c>
      <c r="C16" s="49" t="s">
        <v>71</v>
      </c>
      <c r="D16" s="49" t="s">
        <v>73</v>
      </c>
      <c r="E16" s="105"/>
      <c r="F16" s="105"/>
      <c r="G16" s="49" t="s">
        <v>14</v>
      </c>
      <c r="H16" s="49" t="s">
        <v>14</v>
      </c>
      <c r="I16" s="49" t="s">
        <v>14</v>
      </c>
      <c r="J16" s="49"/>
      <c r="K16" s="105"/>
      <c r="L16" s="105"/>
      <c r="M16" s="105"/>
      <c r="N16" s="105"/>
      <c r="O16" s="105"/>
      <c r="P16" s="105"/>
      <c r="Q16" s="179">
        <v>1</v>
      </c>
      <c r="R16" s="49" t="s">
        <v>182</v>
      </c>
      <c r="S16" s="178" t="s">
        <v>188</v>
      </c>
      <c r="T16" s="11" t="e">
        <f>#REF!/63</f>
        <v>#REF!</v>
      </c>
      <c r="U16" s="11" t="e">
        <f>T16*80</f>
        <v>#REF!</v>
      </c>
    </row>
    <row r="17" spans="1:24" s="4" customFormat="1" ht="26.25" customHeight="1" x14ac:dyDescent="0.2">
      <c r="A17" s="46"/>
      <c r="B17" s="203" t="s">
        <v>85</v>
      </c>
      <c r="C17" s="203"/>
      <c r="D17" s="203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/>
      <c r="R17" s="47"/>
      <c r="S17" s="47"/>
    </row>
    <row r="18" spans="1:24" s="4" customFormat="1" ht="62.45" customHeight="1" x14ac:dyDescent="0.2">
      <c r="A18" s="49" t="s">
        <v>21</v>
      </c>
      <c r="B18" s="104" t="s">
        <v>50</v>
      </c>
      <c r="C18" s="49" t="s">
        <v>30</v>
      </c>
      <c r="D18" s="49" t="s">
        <v>108</v>
      </c>
      <c r="E18" s="137" t="s">
        <v>14</v>
      </c>
      <c r="F18" s="137" t="s">
        <v>14</v>
      </c>
      <c r="G18" s="137" t="s">
        <v>14</v>
      </c>
      <c r="H18" s="137" t="s">
        <v>14</v>
      </c>
      <c r="I18" s="137" t="s">
        <v>14</v>
      </c>
      <c r="J18" s="137" t="s">
        <v>14</v>
      </c>
      <c r="K18" s="137" t="s">
        <v>14</v>
      </c>
      <c r="L18" s="137" t="s">
        <v>14</v>
      </c>
      <c r="M18" s="137" t="s">
        <v>14</v>
      </c>
      <c r="N18" s="137" t="s">
        <v>14</v>
      </c>
      <c r="O18" s="137" t="s">
        <v>14</v>
      </c>
      <c r="P18" s="137" t="s">
        <v>14</v>
      </c>
      <c r="Q18" s="179">
        <v>0.6</v>
      </c>
      <c r="R18" s="184" t="s">
        <v>160</v>
      </c>
      <c r="S18" s="178" t="s">
        <v>155</v>
      </c>
    </row>
    <row r="19" spans="1:24" s="4" customFormat="1" ht="72.75" customHeight="1" x14ac:dyDescent="0.2">
      <c r="A19" s="49" t="s">
        <v>31</v>
      </c>
      <c r="B19" s="104" t="s">
        <v>119</v>
      </c>
      <c r="C19" s="49" t="s">
        <v>70</v>
      </c>
      <c r="D19" s="49" t="s">
        <v>74</v>
      </c>
      <c r="E19" s="137"/>
      <c r="F19" s="137"/>
      <c r="G19" s="137" t="s">
        <v>14</v>
      </c>
      <c r="H19" s="138"/>
      <c r="I19" s="137"/>
      <c r="J19" s="137"/>
      <c r="K19" s="137" t="s">
        <v>14</v>
      </c>
      <c r="L19" s="137"/>
      <c r="M19" s="137"/>
      <c r="N19" s="137"/>
      <c r="O19" s="137"/>
      <c r="P19" s="137"/>
      <c r="Q19" s="185">
        <v>0.3</v>
      </c>
      <c r="R19" s="106" t="s">
        <v>45</v>
      </c>
      <c r="S19" s="134" t="s">
        <v>156</v>
      </c>
    </row>
    <row r="20" spans="1:24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24" x14ac:dyDescent="0.2">
      <c r="A21" s="23" t="s">
        <v>37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19"/>
      <c r="T21" s="19"/>
      <c r="U21" s="20"/>
      <c r="V21" s="19"/>
      <c r="W21" s="19"/>
      <c r="X21" s="19"/>
    </row>
    <row r="22" spans="1:24" x14ac:dyDescent="0.2">
      <c r="A22" s="23" t="s">
        <v>52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19"/>
      <c r="T22" s="19"/>
      <c r="U22" s="20"/>
      <c r="V22" s="19"/>
      <c r="W22" s="19"/>
      <c r="X22" s="19"/>
    </row>
    <row r="23" spans="1:24" x14ac:dyDescent="0.2">
      <c r="A23" s="23" t="s">
        <v>174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19"/>
      <c r="T23" s="19"/>
      <c r="U23" s="20"/>
      <c r="V23" s="19"/>
      <c r="W23" s="19"/>
      <c r="X23" s="19"/>
    </row>
    <row r="24" spans="1:24" ht="12.75" customHeight="1" x14ac:dyDescent="0.2">
      <c r="A24" s="193" t="s">
        <v>86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23"/>
      <c r="U24" s="23"/>
      <c r="V24" s="23"/>
      <c r="W24" s="23"/>
      <c r="X24" s="23"/>
    </row>
    <row r="25" spans="1:24" s="5" customFormat="1" ht="30" customHeight="1" x14ac:dyDescent="0.2">
      <c r="A25" s="125">
        <v>1.1000000000000001</v>
      </c>
      <c r="B25" s="198" t="s">
        <v>120</v>
      </c>
      <c r="C25" s="198"/>
      <c r="D25" s="19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40"/>
      <c r="T25" s="40"/>
      <c r="U25" s="41"/>
    </row>
    <row r="26" spans="1:24" s="5" customFormat="1" ht="72" x14ac:dyDescent="0.2">
      <c r="A26" s="77" t="s">
        <v>116</v>
      </c>
      <c r="B26" s="107" t="s">
        <v>148</v>
      </c>
      <c r="C26" s="77" t="s">
        <v>30</v>
      </c>
      <c r="D26" s="77" t="s">
        <v>175</v>
      </c>
      <c r="E26" s="77"/>
      <c r="F26" s="77" t="s">
        <v>14</v>
      </c>
      <c r="G26" s="77"/>
      <c r="H26" s="77" t="s">
        <v>14</v>
      </c>
      <c r="I26" s="77"/>
      <c r="J26" s="77"/>
      <c r="K26" s="77"/>
      <c r="L26" s="77"/>
      <c r="M26" s="77" t="s">
        <v>14</v>
      </c>
      <c r="N26" s="77"/>
      <c r="O26" s="77"/>
      <c r="P26" s="77"/>
      <c r="Q26" s="186">
        <v>0.3</v>
      </c>
      <c r="R26" s="77"/>
      <c r="S26" s="77" t="s">
        <v>157</v>
      </c>
      <c r="T26" s="51">
        <v>2500</v>
      </c>
      <c r="U26" s="54"/>
    </row>
    <row r="27" spans="1:24" s="5" customFormat="1" ht="60" x14ac:dyDescent="0.2">
      <c r="A27" s="108" t="s">
        <v>20</v>
      </c>
      <c r="B27" s="109" t="s">
        <v>123</v>
      </c>
      <c r="C27" s="108" t="s">
        <v>102</v>
      </c>
      <c r="D27" s="108" t="s">
        <v>124</v>
      </c>
      <c r="E27" s="108"/>
      <c r="F27" s="108"/>
      <c r="G27" s="108" t="s">
        <v>14</v>
      </c>
      <c r="H27" s="108" t="s">
        <v>14</v>
      </c>
      <c r="I27" s="108" t="s">
        <v>14</v>
      </c>
      <c r="J27" s="108" t="s">
        <v>14</v>
      </c>
      <c r="K27" s="108" t="s">
        <v>14</v>
      </c>
      <c r="L27" s="108" t="s">
        <v>14</v>
      </c>
      <c r="M27" s="108" t="s">
        <v>14</v>
      </c>
      <c r="N27" s="108"/>
      <c r="O27" s="108"/>
      <c r="P27" s="108"/>
      <c r="Q27" s="187">
        <v>0</v>
      </c>
      <c r="R27" s="108"/>
      <c r="S27" s="135" t="s">
        <v>158</v>
      </c>
      <c r="T27" s="110">
        <v>1000</v>
      </c>
      <c r="U27" s="111" t="s">
        <v>126</v>
      </c>
    </row>
    <row r="28" spans="1:24" s="5" customFormat="1" ht="26.25" customHeight="1" x14ac:dyDescent="0.2">
      <c r="A28" s="114">
        <v>1.2</v>
      </c>
      <c r="B28" s="199" t="s">
        <v>190</v>
      </c>
      <c r="C28" s="200"/>
      <c r="D28" s="20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5"/>
      <c r="T28" s="53"/>
      <c r="U28" s="50"/>
    </row>
    <row r="29" spans="1:24" s="5" customFormat="1" ht="78" customHeight="1" x14ac:dyDescent="0.2">
      <c r="A29" s="114" t="s">
        <v>21</v>
      </c>
      <c r="B29" s="56" t="s">
        <v>127</v>
      </c>
      <c r="C29" s="114" t="s">
        <v>76</v>
      </c>
      <c r="D29" s="114" t="s">
        <v>60</v>
      </c>
      <c r="E29" s="75"/>
      <c r="F29" s="75"/>
      <c r="G29" s="114" t="s">
        <v>14</v>
      </c>
      <c r="H29" s="114"/>
      <c r="I29" s="114"/>
      <c r="J29" s="114"/>
      <c r="K29" s="114" t="s">
        <v>14</v>
      </c>
      <c r="L29" s="114"/>
      <c r="M29" s="114"/>
      <c r="N29" s="114"/>
      <c r="O29" s="75"/>
      <c r="P29" s="75"/>
      <c r="Q29" s="185">
        <v>0.5</v>
      </c>
      <c r="R29" s="106" t="s">
        <v>45</v>
      </c>
      <c r="S29" s="106" t="s">
        <v>169</v>
      </c>
      <c r="T29" s="52">
        <v>1500</v>
      </c>
      <c r="U29" s="112"/>
    </row>
    <row r="30" spans="1:24" s="5" customFormat="1" x14ac:dyDescent="0.2"/>
    <row r="31" spans="1:24" s="5" customFormat="1" x14ac:dyDescent="0.2">
      <c r="A31" s="73" t="s">
        <v>37</v>
      </c>
      <c r="B31" s="73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67"/>
      <c r="U31" s="67"/>
      <c r="V31" s="67"/>
      <c r="W31" s="67"/>
      <c r="X31" s="67"/>
    </row>
    <row r="32" spans="1:24" s="5" customFormat="1" x14ac:dyDescent="0.2">
      <c r="A32" s="73" t="s">
        <v>51</v>
      </c>
      <c r="B32" s="73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7"/>
      <c r="T32" s="67"/>
      <c r="U32" s="67"/>
      <c r="V32" s="67"/>
      <c r="W32" s="67"/>
      <c r="X32" s="67"/>
    </row>
    <row r="33" spans="1:24" s="5" customFormat="1" x14ac:dyDescent="0.2">
      <c r="A33" s="73" t="s">
        <v>54</v>
      </c>
      <c r="B33" s="7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7"/>
      <c r="T33" s="67"/>
      <c r="U33" s="67"/>
      <c r="V33" s="67"/>
      <c r="W33" s="67"/>
      <c r="X33" s="67"/>
    </row>
    <row r="34" spans="1:24" s="5" customFormat="1" ht="27.75" customHeight="1" x14ac:dyDescent="0.2">
      <c r="A34" s="192" t="s">
        <v>130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73"/>
      <c r="U34" s="73"/>
      <c r="V34" s="73"/>
      <c r="W34" s="73"/>
      <c r="X34" s="73"/>
    </row>
    <row r="35" spans="1:24" s="5" customFormat="1" ht="40.5" customHeight="1" x14ac:dyDescent="0.2">
      <c r="A35" s="125">
        <v>1.1000000000000001</v>
      </c>
      <c r="B35" s="194" t="s">
        <v>129</v>
      </c>
      <c r="C35" s="194"/>
      <c r="D35" s="194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40"/>
      <c r="U35" s="40"/>
    </row>
    <row r="36" spans="1:24" s="5" customFormat="1" ht="84" x14ac:dyDescent="0.2">
      <c r="A36" s="77" t="s">
        <v>19</v>
      </c>
      <c r="B36" s="107" t="s">
        <v>176</v>
      </c>
      <c r="C36" s="114" t="s">
        <v>76</v>
      </c>
      <c r="D36" s="77" t="s">
        <v>150</v>
      </c>
      <c r="E36" s="77"/>
      <c r="F36" s="77"/>
      <c r="G36" s="77" t="s">
        <v>14</v>
      </c>
      <c r="H36" s="77"/>
      <c r="I36" s="77"/>
      <c r="J36" s="77" t="s">
        <v>14</v>
      </c>
      <c r="K36" s="77"/>
      <c r="L36" s="77"/>
      <c r="M36" s="77"/>
      <c r="N36" s="77"/>
      <c r="O36" s="77"/>
      <c r="P36" s="77"/>
      <c r="Q36" s="186">
        <v>0.3</v>
      </c>
      <c r="R36" s="77"/>
      <c r="S36" s="77" t="s">
        <v>177</v>
      </c>
      <c r="T36" s="51">
        <v>1500</v>
      </c>
      <c r="U36" s="51"/>
    </row>
    <row r="37" spans="1:24" s="5" customFormat="1" ht="40.5" customHeight="1" x14ac:dyDescent="0.2">
      <c r="A37" s="79" t="s">
        <v>20</v>
      </c>
      <c r="B37" s="115" t="s">
        <v>55</v>
      </c>
      <c r="C37" s="114" t="s">
        <v>76</v>
      </c>
      <c r="D37" s="114" t="s">
        <v>131</v>
      </c>
      <c r="E37" s="116"/>
      <c r="F37" s="116"/>
      <c r="G37" s="116"/>
      <c r="H37" s="116"/>
      <c r="I37" s="116" t="s">
        <v>14</v>
      </c>
      <c r="J37" s="116"/>
      <c r="K37" s="116" t="s">
        <v>14</v>
      </c>
      <c r="L37" s="116"/>
      <c r="M37" s="116" t="s">
        <v>14</v>
      </c>
      <c r="N37" s="116"/>
      <c r="O37" s="116"/>
      <c r="P37" s="116"/>
      <c r="Q37" s="187">
        <v>0</v>
      </c>
      <c r="R37" s="108"/>
      <c r="S37" s="108" t="s">
        <v>159</v>
      </c>
      <c r="T37" s="53">
        <v>1500</v>
      </c>
      <c r="U37" s="116"/>
    </row>
    <row r="38" spans="1:24" s="5" customFormat="1" x14ac:dyDescent="0.2"/>
    <row r="39" spans="1:24" s="5" customFormat="1" x14ac:dyDescent="0.2">
      <c r="A39" s="189" t="s">
        <v>44</v>
      </c>
      <c r="B39" s="189"/>
      <c r="C39" s="190" t="s">
        <v>38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66"/>
      <c r="S39" s="67"/>
      <c r="T39" s="68"/>
      <c r="U39" s="68"/>
      <c r="V39" s="68"/>
    </row>
    <row r="40" spans="1:24" s="5" customFormat="1" x14ac:dyDescent="0.2">
      <c r="A40" s="189" t="s">
        <v>24</v>
      </c>
      <c r="B40" s="189"/>
      <c r="C40" s="190" t="s">
        <v>33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66"/>
      <c r="S40" s="67"/>
      <c r="T40" s="68"/>
      <c r="U40" s="68"/>
      <c r="V40" s="68"/>
    </row>
    <row r="41" spans="1:24" s="5" customFormat="1" ht="12.75" customHeight="1" x14ac:dyDescent="0.2">
      <c r="A41" s="189" t="s">
        <v>25</v>
      </c>
      <c r="B41" s="189"/>
      <c r="C41" s="190" t="s">
        <v>34</v>
      </c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66"/>
      <c r="S41" s="67"/>
      <c r="T41" s="68"/>
      <c r="U41" s="68"/>
      <c r="V41" s="68"/>
    </row>
    <row r="42" spans="1:24" s="5" customFormat="1" ht="12.75" customHeight="1" x14ac:dyDescent="0.2">
      <c r="A42" s="73" t="s">
        <v>26</v>
      </c>
      <c r="B42" s="73"/>
      <c r="C42" s="191" t="s">
        <v>63</v>
      </c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66"/>
      <c r="U42" s="66"/>
      <c r="V42" s="66"/>
    </row>
    <row r="43" spans="1:24" x14ac:dyDescent="0.2">
      <c r="A43" s="126" t="s">
        <v>35</v>
      </c>
      <c r="B43" s="212" t="s">
        <v>133</v>
      </c>
      <c r="C43" s="212"/>
      <c r="D43" s="212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9"/>
      <c r="R43" s="39"/>
      <c r="S43" s="40"/>
      <c r="T43" s="40"/>
      <c r="U43" s="40"/>
    </row>
    <row r="44" spans="1:24" ht="60" x14ac:dyDescent="0.2">
      <c r="A44" s="74" t="s">
        <v>19</v>
      </c>
      <c r="B44" s="45" t="s">
        <v>134</v>
      </c>
      <c r="C44" s="74" t="s">
        <v>40</v>
      </c>
      <c r="D44" s="74" t="s">
        <v>135</v>
      </c>
      <c r="E44" s="74"/>
      <c r="F44" s="74"/>
      <c r="G44" s="74" t="s">
        <v>14</v>
      </c>
      <c r="H44" s="74"/>
      <c r="I44" s="74" t="s">
        <v>14</v>
      </c>
      <c r="J44" s="74" t="s">
        <v>14</v>
      </c>
      <c r="K44" s="74" t="s">
        <v>14</v>
      </c>
      <c r="L44" s="74" t="s">
        <v>14</v>
      </c>
      <c r="M44" s="74" t="s">
        <v>14</v>
      </c>
      <c r="N44" s="74"/>
      <c r="O44" s="74"/>
      <c r="P44" s="74"/>
      <c r="Q44" s="186">
        <v>0.3</v>
      </c>
      <c r="R44" s="74" t="s">
        <v>183</v>
      </c>
      <c r="S44" s="74" t="s">
        <v>161</v>
      </c>
      <c r="T44" s="42">
        <v>1000</v>
      </c>
      <c r="U44" s="42" t="s">
        <v>152</v>
      </c>
    </row>
    <row r="45" spans="1:24" ht="84" x14ac:dyDescent="0.2">
      <c r="A45" s="74" t="s">
        <v>20</v>
      </c>
      <c r="B45" s="45" t="s">
        <v>151</v>
      </c>
      <c r="C45" s="74" t="s">
        <v>30</v>
      </c>
      <c r="D45" s="74" t="s">
        <v>135</v>
      </c>
      <c r="E45" s="74"/>
      <c r="F45" s="74"/>
      <c r="G45" s="74"/>
      <c r="H45" s="74"/>
      <c r="I45" s="74" t="s">
        <v>14</v>
      </c>
      <c r="J45" s="74" t="s">
        <v>14</v>
      </c>
      <c r="K45" s="74" t="s">
        <v>14</v>
      </c>
      <c r="L45" s="74" t="s">
        <v>14</v>
      </c>
      <c r="M45" s="74" t="s">
        <v>14</v>
      </c>
      <c r="N45" s="74" t="s">
        <v>14</v>
      </c>
      <c r="O45" s="74" t="s">
        <v>14</v>
      </c>
      <c r="P45" s="74"/>
      <c r="Q45" s="186">
        <v>0.3</v>
      </c>
      <c r="R45" s="74" t="s">
        <v>184</v>
      </c>
      <c r="S45" s="74" t="s">
        <v>185</v>
      </c>
      <c r="T45" s="42">
        <v>1000</v>
      </c>
      <c r="U45" s="42" t="s">
        <v>152</v>
      </c>
    </row>
    <row r="46" spans="1:24" x14ac:dyDescent="0.2">
      <c r="A46" s="28"/>
      <c r="B46" s="18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55"/>
      <c r="R46" s="28"/>
      <c r="S46" s="28"/>
      <c r="T46" s="27"/>
      <c r="U46" s="27"/>
    </row>
    <row r="47" spans="1:24" ht="15.75" customHeight="1" x14ac:dyDescent="0.2">
      <c r="A47" s="189" t="s">
        <v>167</v>
      </c>
      <c r="B47" s="189"/>
      <c r="C47" s="190" t="s">
        <v>137</v>
      </c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66"/>
      <c r="S47" s="67"/>
      <c r="T47" s="67"/>
      <c r="U47" s="67"/>
    </row>
    <row r="48" spans="1:24" ht="26.25" customHeight="1" x14ac:dyDescent="0.2">
      <c r="A48" s="189" t="s">
        <v>168</v>
      </c>
      <c r="B48" s="189"/>
      <c r="C48" s="211" t="s">
        <v>138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</row>
    <row r="49" spans="1:21" ht="39" customHeight="1" x14ac:dyDescent="0.2">
      <c r="A49" s="257">
        <v>1.2</v>
      </c>
      <c r="B49" s="258" t="s">
        <v>171</v>
      </c>
      <c r="C49" s="258"/>
      <c r="D49" s="258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</row>
    <row r="50" spans="1:21" ht="63.75" customHeight="1" x14ac:dyDescent="0.2">
      <c r="A50" s="114" t="s">
        <v>21</v>
      </c>
      <c r="B50" s="81" t="s">
        <v>141</v>
      </c>
      <c r="C50" s="148" t="s">
        <v>189</v>
      </c>
      <c r="D50" s="114" t="s">
        <v>178</v>
      </c>
      <c r="E50" s="81"/>
      <c r="F50" s="81"/>
      <c r="G50" s="81"/>
      <c r="H50" s="81"/>
      <c r="I50" s="114" t="s">
        <v>14</v>
      </c>
      <c r="J50" s="114"/>
      <c r="K50" s="114"/>
      <c r="L50" s="114" t="s">
        <v>14</v>
      </c>
      <c r="M50" s="114"/>
      <c r="N50" s="114"/>
      <c r="O50" s="114" t="s">
        <v>14</v>
      </c>
      <c r="P50" s="114"/>
      <c r="Q50" s="259">
        <v>0.3</v>
      </c>
      <c r="R50" s="114" t="s">
        <v>186</v>
      </c>
      <c r="S50" s="114" t="s">
        <v>170</v>
      </c>
      <c r="T50" s="53">
        <v>2000</v>
      </c>
      <c r="U50" s="53" t="s">
        <v>145</v>
      </c>
    </row>
    <row r="51" spans="1:21" x14ac:dyDescent="0.2">
      <c r="A51" s="68"/>
      <c r="B51" s="57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68"/>
      <c r="R51" s="72"/>
      <c r="S51" s="68"/>
      <c r="T51" s="68"/>
      <c r="U51" s="68"/>
    </row>
    <row r="52" spans="1:21" x14ac:dyDescent="0.2">
      <c r="A52" s="68"/>
      <c r="B52" s="57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68"/>
      <c r="R52" s="72"/>
      <c r="S52" s="68"/>
      <c r="T52" s="68"/>
      <c r="U52" s="68"/>
    </row>
  </sheetData>
  <mergeCells count="32">
    <mergeCell ref="B49:D49"/>
    <mergeCell ref="E49:U49"/>
    <mergeCell ref="A41:B41"/>
    <mergeCell ref="C41:Q41"/>
    <mergeCell ref="A47:B47"/>
    <mergeCell ref="C47:Q47"/>
    <mergeCell ref="A48:B48"/>
    <mergeCell ref="C48:U48"/>
    <mergeCell ref="B43:D43"/>
    <mergeCell ref="S10:S11"/>
    <mergeCell ref="A3:S3"/>
    <mergeCell ref="A1:S1"/>
    <mergeCell ref="B25:D25"/>
    <mergeCell ref="B28:D28"/>
    <mergeCell ref="A2:S2"/>
    <mergeCell ref="B17:D17"/>
    <mergeCell ref="A10:A11"/>
    <mergeCell ref="R10:R11"/>
    <mergeCell ref="C10:C11"/>
    <mergeCell ref="B10:B11"/>
    <mergeCell ref="E10:P10"/>
    <mergeCell ref="B12:D12"/>
    <mergeCell ref="D10:D11"/>
    <mergeCell ref="Q10:Q11"/>
    <mergeCell ref="A40:B40"/>
    <mergeCell ref="C40:Q40"/>
    <mergeCell ref="C42:S42"/>
    <mergeCell ref="A34:S34"/>
    <mergeCell ref="A24:S24"/>
    <mergeCell ref="A39:B39"/>
    <mergeCell ref="C39:Q39"/>
    <mergeCell ref="B35:D35"/>
  </mergeCells>
  <phoneticPr fontId="0" type="noConversion"/>
  <printOptions horizontalCentered="1" verticalCentered="1"/>
  <pageMargins left="0.23622047244094491" right="0.23622047244094491" top="0.78740157480314965" bottom="2.7559055118110236" header="0.31496062992125984" footer="0.31496062992125984"/>
  <pageSetup paperSize="5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8"/>
  <sheetViews>
    <sheetView zoomScale="85" zoomScaleNormal="85" zoomScalePageLayoutView="25" workbookViewId="0">
      <selection activeCell="A7" sqref="A7:A8"/>
    </sheetView>
  </sheetViews>
  <sheetFormatPr baseColWidth="10" defaultRowHeight="12.75" x14ac:dyDescent="0.2"/>
  <cols>
    <col min="1" max="1" width="5.140625" style="8" customWidth="1"/>
    <col min="2" max="2" width="16.42578125" style="6" customWidth="1"/>
    <col min="3" max="3" width="11.7109375" style="7" customWidth="1"/>
    <col min="4" max="4" width="16.7109375" style="7" customWidth="1"/>
    <col min="5" max="16" width="2" style="7" customWidth="1"/>
    <col min="17" max="17" width="9.85546875" style="8" customWidth="1"/>
    <col min="18" max="18" width="11.28515625" style="7" customWidth="1"/>
    <col min="19" max="19" width="10.85546875" style="8" customWidth="1"/>
    <col min="20" max="20" width="10.42578125" style="8" customWidth="1"/>
    <col min="21" max="21" width="9.42578125" style="12" customWidth="1"/>
    <col min="22" max="22" width="12.5703125" style="8" customWidth="1"/>
    <col min="23" max="23" width="11.28515625" style="8" customWidth="1"/>
    <col min="24" max="24" width="10.85546875" style="8" customWidth="1"/>
  </cols>
  <sheetData>
    <row r="1" spans="1:24" s="2" customFormat="1" ht="15.75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</row>
    <row r="2" spans="1:24" s="2" customFormat="1" ht="15.75" x14ac:dyDescent="0.25">
      <c r="A2" s="202" t="s">
        <v>109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</row>
    <row r="3" spans="1:24" s="2" customFormat="1" ht="15.75" customHeight="1" x14ac:dyDescent="0.25">
      <c r="A3" s="202" t="s">
        <v>84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</row>
    <row r="4" spans="1:24" s="2" customFormat="1" ht="7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  <c r="V4" s="21"/>
      <c r="W4" s="21"/>
      <c r="X4" s="21"/>
    </row>
    <row r="5" spans="1:24" s="2" customFormat="1" ht="7.5" customHeight="1" x14ac:dyDescent="0.25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"/>
      <c r="S5" s="21"/>
      <c r="T5" s="21"/>
      <c r="U5" s="22"/>
      <c r="V5" s="21"/>
      <c r="W5" s="21"/>
      <c r="X5" s="21"/>
    </row>
    <row r="6" spans="1:24" x14ac:dyDescent="0.2">
      <c r="A6" s="23" t="s">
        <v>37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9"/>
      <c r="T6" s="19"/>
      <c r="U6" s="20"/>
      <c r="V6" s="19"/>
      <c r="W6" s="19"/>
      <c r="X6" s="19"/>
    </row>
    <row r="7" spans="1:24" x14ac:dyDescent="0.2">
      <c r="A7" s="23" t="s">
        <v>52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9"/>
      <c r="T7" s="19"/>
      <c r="U7" s="20"/>
      <c r="V7" s="19"/>
      <c r="W7" s="19"/>
      <c r="X7" s="19"/>
    </row>
    <row r="8" spans="1:24" x14ac:dyDescent="0.2">
      <c r="A8" s="23" t="s">
        <v>64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19"/>
      <c r="T8" s="19"/>
      <c r="U8" s="20"/>
      <c r="V8" s="19"/>
      <c r="W8" s="19"/>
      <c r="X8" s="19"/>
    </row>
    <row r="9" spans="1:24" ht="18" customHeight="1" x14ac:dyDescent="0.2">
      <c r="A9" s="213" t="s">
        <v>86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</row>
    <row r="11" spans="1:24" s="3" customFormat="1" ht="12.75" customHeight="1" x14ac:dyDescent="0.2">
      <c r="A11" s="215" t="s">
        <v>15</v>
      </c>
      <c r="B11" s="214" t="s">
        <v>107</v>
      </c>
      <c r="C11" s="214" t="s">
        <v>27</v>
      </c>
      <c r="D11" s="215" t="s">
        <v>0</v>
      </c>
      <c r="E11" s="218" t="s">
        <v>17</v>
      </c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9" t="s">
        <v>43</v>
      </c>
      <c r="R11" s="219" t="s">
        <v>41</v>
      </c>
      <c r="S11" s="215" t="s">
        <v>12</v>
      </c>
      <c r="T11" s="215"/>
      <c r="U11" s="215"/>
      <c r="V11" s="215"/>
      <c r="W11" s="215"/>
      <c r="X11" s="215"/>
    </row>
    <row r="12" spans="1:24" s="4" customFormat="1" ht="30.75" customHeight="1" x14ac:dyDescent="0.2">
      <c r="A12" s="215"/>
      <c r="B12" s="214"/>
      <c r="C12" s="214"/>
      <c r="D12" s="215"/>
      <c r="E12" s="122" t="s">
        <v>1</v>
      </c>
      <c r="F12" s="122" t="s">
        <v>2</v>
      </c>
      <c r="G12" s="122" t="s">
        <v>3</v>
      </c>
      <c r="H12" s="122" t="s">
        <v>4</v>
      </c>
      <c r="I12" s="122" t="s">
        <v>3</v>
      </c>
      <c r="J12" s="122" t="s">
        <v>5</v>
      </c>
      <c r="K12" s="122" t="s">
        <v>5</v>
      </c>
      <c r="L12" s="122" t="s">
        <v>4</v>
      </c>
      <c r="M12" s="122" t="s">
        <v>6</v>
      </c>
      <c r="N12" s="122" t="s">
        <v>7</v>
      </c>
      <c r="O12" s="122" t="s">
        <v>8</v>
      </c>
      <c r="P12" s="122" t="s">
        <v>9</v>
      </c>
      <c r="Q12" s="219"/>
      <c r="R12" s="219"/>
      <c r="S12" s="123" t="s">
        <v>36</v>
      </c>
      <c r="T12" s="99" t="s">
        <v>18</v>
      </c>
      <c r="U12" s="124" t="s">
        <v>36</v>
      </c>
      <c r="V12" s="102" t="s">
        <v>18</v>
      </c>
      <c r="W12" s="103" t="s">
        <v>32</v>
      </c>
      <c r="X12" s="99" t="s">
        <v>13</v>
      </c>
    </row>
    <row r="13" spans="1:24" s="140" customFormat="1" ht="40.5" customHeight="1" x14ac:dyDescent="0.2">
      <c r="A13" s="125">
        <v>1.1000000000000001</v>
      </c>
      <c r="B13" s="198" t="s">
        <v>120</v>
      </c>
      <c r="C13" s="198"/>
      <c r="D13" s="19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40"/>
      <c r="T13" s="40"/>
      <c r="U13" s="41"/>
      <c r="V13" s="40"/>
      <c r="W13" s="40"/>
      <c r="X13" s="40"/>
    </row>
    <row r="14" spans="1:24" ht="84.75" customHeight="1" x14ac:dyDescent="0.2">
      <c r="A14" s="77" t="s">
        <v>116</v>
      </c>
      <c r="B14" s="107" t="s">
        <v>148</v>
      </c>
      <c r="C14" s="77" t="s">
        <v>30</v>
      </c>
      <c r="D14" s="77" t="s">
        <v>121</v>
      </c>
      <c r="E14" s="77"/>
      <c r="F14" s="77" t="s">
        <v>14</v>
      </c>
      <c r="G14" s="77"/>
      <c r="H14" s="77" t="s">
        <v>14</v>
      </c>
      <c r="I14" s="77"/>
      <c r="J14" s="77"/>
      <c r="K14" s="77"/>
      <c r="L14" s="77"/>
      <c r="M14" s="77" t="s">
        <v>14</v>
      </c>
      <c r="N14" s="77"/>
      <c r="O14" s="77"/>
      <c r="P14" s="77"/>
      <c r="Q14" s="74" t="s">
        <v>128</v>
      </c>
      <c r="R14" s="77" t="s">
        <v>122</v>
      </c>
      <c r="S14" s="77" t="s">
        <v>70</v>
      </c>
      <c r="T14" s="51">
        <v>2500</v>
      </c>
      <c r="U14" s="54"/>
      <c r="V14" s="51">
        <v>0</v>
      </c>
      <c r="W14" s="51">
        <v>1500</v>
      </c>
      <c r="X14" s="55">
        <f>T14+V14+W14</f>
        <v>4000</v>
      </c>
    </row>
    <row r="15" spans="1:24" s="10" customFormat="1" ht="87" customHeight="1" x14ac:dyDescent="0.2">
      <c r="A15" s="108" t="s">
        <v>20</v>
      </c>
      <c r="B15" s="109" t="s">
        <v>123</v>
      </c>
      <c r="C15" s="108" t="s">
        <v>102</v>
      </c>
      <c r="D15" s="108" t="s">
        <v>124</v>
      </c>
      <c r="E15" s="108"/>
      <c r="F15" s="108"/>
      <c r="G15" s="108" t="s">
        <v>14</v>
      </c>
      <c r="H15" s="108" t="s">
        <v>14</v>
      </c>
      <c r="I15" s="108" t="s">
        <v>14</v>
      </c>
      <c r="J15" s="108" t="s">
        <v>14</v>
      </c>
      <c r="K15" s="108" t="s">
        <v>14</v>
      </c>
      <c r="L15" s="108" t="s">
        <v>14</v>
      </c>
      <c r="M15" s="108" t="s">
        <v>14</v>
      </c>
      <c r="N15" s="108"/>
      <c r="O15" s="108"/>
      <c r="P15" s="108"/>
      <c r="Q15" s="108" t="s">
        <v>125</v>
      </c>
      <c r="R15" s="108" t="s">
        <v>100</v>
      </c>
      <c r="S15" s="135" t="s">
        <v>70</v>
      </c>
      <c r="T15" s="110">
        <v>1000</v>
      </c>
      <c r="U15" s="111" t="s">
        <v>126</v>
      </c>
      <c r="V15" s="110">
        <v>5000</v>
      </c>
      <c r="W15" s="110">
        <v>6000</v>
      </c>
      <c r="X15" s="110">
        <f>T15+V15+W15</f>
        <v>12000</v>
      </c>
    </row>
    <row r="16" spans="1:24" s="141" customFormat="1" ht="32.25" customHeight="1" x14ac:dyDescent="0.2">
      <c r="A16" s="114">
        <v>1.2</v>
      </c>
      <c r="B16" s="199" t="s">
        <v>101</v>
      </c>
      <c r="C16" s="200"/>
      <c r="D16" s="20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75"/>
      <c r="T16" s="53"/>
      <c r="U16" s="50"/>
      <c r="V16" s="53"/>
      <c r="W16" s="53"/>
      <c r="X16" s="76"/>
    </row>
    <row r="17" spans="1:24" s="1" customFormat="1" ht="90" customHeight="1" x14ac:dyDescent="0.2">
      <c r="A17" s="114" t="s">
        <v>21</v>
      </c>
      <c r="B17" s="56" t="s">
        <v>127</v>
      </c>
      <c r="C17" s="114" t="s">
        <v>87</v>
      </c>
      <c r="D17" s="114" t="s">
        <v>60</v>
      </c>
      <c r="E17" s="75"/>
      <c r="F17" s="75"/>
      <c r="G17" s="114" t="s">
        <v>14</v>
      </c>
      <c r="H17" s="114"/>
      <c r="I17" s="114"/>
      <c r="J17" s="114"/>
      <c r="K17" s="114" t="s">
        <v>14</v>
      </c>
      <c r="L17" s="114"/>
      <c r="M17" s="114"/>
      <c r="N17" s="114"/>
      <c r="O17" s="75"/>
      <c r="P17" s="75"/>
      <c r="Q17" s="74" t="s">
        <v>128</v>
      </c>
      <c r="R17" s="114" t="s">
        <v>61</v>
      </c>
      <c r="S17" s="114" t="s">
        <v>70</v>
      </c>
      <c r="T17" s="52">
        <v>1500</v>
      </c>
      <c r="U17" s="112"/>
      <c r="V17" s="113"/>
      <c r="W17" s="52">
        <v>1200</v>
      </c>
      <c r="X17" s="76">
        <f>T17+V17+W17</f>
        <v>2700</v>
      </c>
    </row>
    <row r="18" spans="1:24" s="129" customFormat="1" ht="24.75" customHeight="1" x14ac:dyDescent="0.2">
      <c r="A18" s="127"/>
      <c r="B18" s="217" t="s">
        <v>49</v>
      </c>
      <c r="C18" s="217"/>
      <c r="D18" s="21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>
        <f>SUM(T13:T17)</f>
        <v>5000</v>
      </c>
      <c r="U18" s="128"/>
      <c r="V18" s="128">
        <f>SUM(V13:V17)</f>
        <v>5000</v>
      </c>
      <c r="W18" s="128">
        <f>SUM(W13:W17)</f>
        <v>8700</v>
      </c>
      <c r="X18" s="128">
        <f>SUM(X13:X17)</f>
        <v>18700</v>
      </c>
    </row>
  </sheetData>
  <mergeCells count="17">
    <mergeCell ref="B18:D18"/>
    <mergeCell ref="S11:X11"/>
    <mergeCell ref="D11:D12"/>
    <mergeCell ref="E11:P11"/>
    <mergeCell ref="Q11:Q12"/>
    <mergeCell ref="B16:D16"/>
    <mergeCell ref="B13:D13"/>
    <mergeCell ref="R11:R12"/>
    <mergeCell ref="A9:X9"/>
    <mergeCell ref="C11:C12"/>
    <mergeCell ref="B11:B12"/>
    <mergeCell ref="A11:A12"/>
    <mergeCell ref="A1:X1"/>
    <mergeCell ref="A2:X2"/>
    <mergeCell ref="A3:X3"/>
    <mergeCell ref="A5:B5"/>
    <mergeCell ref="C5:Q5"/>
  </mergeCells>
  <printOptions horizontalCentered="1" verticalCentered="1"/>
  <pageMargins left="0" right="0" top="0.59055118110236227" bottom="0.3937007874015748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7"/>
  <sheetViews>
    <sheetView showWhiteSpace="0" zoomScale="55" zoomScaleNormal="55" workbookViewId="0">
      <selection activeCell="A7" sqref="A7:B8"/>
    </sheetView>
  </sheetViews>
  <sheetFormatPr baseColWidth="10" defaultColWidth="10.85546875" defaultRowHeight="12" x14ac:dyDescent="0.2"/>
  <cols>
    <col min="1" max="1" width="5.28515625" style="68" customWidth="1"/>
    <col min="2" max="2" width="15.28515625" style="68" customWidth="1"/>
    <col min="3" max="3" width="10.7109375" style="68" customWidth="1"/>
    <col min="4" max="4" width="16.42578125" style="68" customWidth="1"/>
    <col min="5" max="16" width="2.7109375" style="68" customWidth="1"/>
    <col min="17" max="17" width="10.7109375" style="68" customWidth="1"/>
    <col min="18" max="18" width="10.42578125" style="68" customWidth="1"/>
    <col min="19" max="19" width="10.85546875" style="68"/>
    <col min="20" max="21" width="10.28515625" style="68" customWidth="1"/>
    <col min="22" max="22" width="12.7109375" style="68" customWidth="1"/>
    <col min="23" max="23" width="10.42578125" style="68" customWidth="1"/>
    <col min="24" max="24" width="11.7109375" style="68" customWidth="1"/>
    <col min="25" max="16384" width="10.85546875" style="68"/>
  </cols>
  <sheetData>
    <row r="1" spans="1:24" ht="15.75" x14ac:dyDescent="0.2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</row>
    <row r="2" spans="1:24" ht="15.75" x14ac:dyDescent="0.2">
      <c r="A2" s="202" t="s">
        <v>106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</row>
    <row r="3" spans="1:24" ht="15.75" x14ac:dyDescent="0.2">
      <c r="A3" s="202" t="s">
        <v>84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</row>
    <row r="4" spans="1:24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x14ac:dyDescent="0.2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62"/>
      <c r="S5" s="62"/>
      <c r="T5" s="62"/>
      <c r="U5" s="62"/>
      <c r="V5" s="62"/>
      <c r="W5" s="62"/>
      <c r="X5" s="62"/>
    </row>
    <row r="6" spans="1:24" x14ac:dyDescent="0.2">
      <c r="A6" s="73" t="s">
        <v>37</v>
      </c>
      <c r="B6" s="73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7"/>
      <c r="T6" s="67"/>
      <c r="U6" s="67"/>
      <c r="V6" s="67"/>
      <c r="W6" s="67"/>
      <c r="X6" s="67"/>
    </row>
    <row r="7" spans="1:24" x14ac:dyDescent="0.2">
      <c r="A7" s="73" t="s">
        <v>51</v>
      </c>
      <c r="B7" s="73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67"/>
      <c r="U7" s="67"/>
      <c r="V7" s="67"/>
      <c r="W7" s="67"/>
      <c r="X7" s="67"/>
    </row>
    <row r="8" spans="1:24" x14ac:dyDescent="0.2">
      <c r="A8" s="73" t="s">
        <v>54</v>
      </c>
      <c r="B8" s="73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  <c r="T8" s="67"/>
      <c r="U8" s="67"/>
      <c r="V8" s="67"/>
      <c r="W8" s="67"/>
      <c r="X8" s="67"/>
    </row>
    <row r="9" spans="1:24" ht="25.15" customHeight="1" x14ac:dyDescent="0.2">
      <c r="A9" s="224" t="s">
        <v>130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</row>
    <row r="10" spans="1:24" x14ac:dyDescent="0.2">
      <c r="B10" s="5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R10" s="72"/>
    </row>
    <row r="11" spans="1:24" x14ac:dyDescent="0.2">
      <c r="A11" s="223" t="s">
        <v>15</v>
      </c>
      <c r="B11" s="225" t="s">
        <v>107</v>
      </c>
      <c r="C11" s="225" t="s">
        <v>27</v>
      </c>
      <c r="D11" s="223" t="s">
        <v>0</v>
      </c>
      <c r="E11" s="222" t="s">
        <v>17</v>
      </c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 t="s">
        <v>43</v>
      </c>
      <c r="R11" s="222" t="s">
        <v>41</v>
      </c>
      <c r="S11" s="223" t="s">
        <v>12</v>
      </c>
      <c r="T11" s="223"/>
      <c r="U11" s="223"/>
      <c r="V11" s="223"/>
      <c r="W11" s="223"/>
      <c r="X11" s="223"/>
    </row>
    <row r="12" spans="1:24" ht="24" x14ac:dyDescent="0.2">
      <c r="A12" s="223"/>
      <c r="B12" s="225"/>
      <c r="C12" s="225"/>
      <c r="D12" s="223"/>
      <c r="E12" s="117" t="s">
        <v>1</v>
      </c>
      <c r="F12" s="117" t="s">
        <v>2</v>
      </c>
      <c r="G12" s="117" t="s">
        <v>3</v>
      </c>
      <c r="H12" s="117" t="s">
        <v>4</v>
      </c>
      <c r="I12" s="117" t="s">
        <v>3</v>
      </c>
      <c r="J12" s="117" t="s">
        <v>5</v>
      </c>
      <c r="K12" s="117" t="s">
        <v>5</v>
      </c>
      <c r="L12" s="117" t="s">
        <v>4</v>
      </c>
      <c r="M12" s="117" t="s">
        <v>6</v>
      </c>
      <c r="N12" s="117" t="s">
        <v>7</v>
      </c>
      <c r="O12" s="117" t="s">
        <v>8</v>
      </c>
      <c r="P12" s="117" t="s">
        <v>9</v>
      </c>
      <c r="Q12" s="222"/>
      <c r="R12" s="222"/>
      <c r="S12" s="118" t="s">
        <v>36</v>
      </c>
      <c r="T12" s="100" t="s">
        <v>18</v>
      </c>
      <c r="U12" s="119" t="s">
        <v>36</v>
      </c>
      <c r="V12" s="120" t="s">
        <v>18</v>
      </c>
      <c r="W12" s="121" t="s">
        <v>32</v>
      </c>
      <c r="X12" s="100" t="s">
        <v>13</v>
      </c>
    </row>
    <row r="13" spans="1:24" ht="40.15" customHeight="1" x14ac:dyDescent="0.2">
      <c r="A13" s="125">
        <v>1.1000000000000001</v>
      </c>
      <c r="B13" s="194" t="s">
        <v>129</v>
      </c>
      <c r="C13" s="194"/>
      <c r="D13" s="194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</row>
    <row r="14" spans="1:24" ht="114" customHeight="1" x14ac:dyDescent="0.2">
      <c r="A14" s="77" t="s">
        <v>19</v>
      </c>
      <c r="B14" s="107" t="s">
        <v>149</v>
      </c>
      <c r="C14" s="114" t="s">
        <v>87</v>
      </c>
      <c r="D14" s="77" t="s">
        <v>150</v>
      </c>
      <c r="E14" s="77"/>
      <c r="F14" s="77"/>
      <c r="G14" s="77" t="s">
        <v>14</v>
      </c>
      <c r="H14" s="77"/>
      <c r="I14" s="77"/>
      <c r="J14" s="77" t="s">
        <v>14</v>
      </c>
      <c r="K14" s="77"/>
      <c r="L14" s="77"/>
      <c r="M14" s="77"/>
      <c r="N14" s="77"/>
      <c r="O14" s="77"/>
      <c r="P14" s="77"/>
      <c r="Q14" s="74" t="s">
        <v>128</v>
      </c>
      <c r="R14" s="77" t="s">
        <v>132</v>
      </c>
      <c r="S14" s="77" t="s">
        <v>70</v>
      </c>
      <c r="T14" s="51">
        <v>1500</v>
      </c>
      <c r="U14" s="51"/>
      <c r="V14" s="51">
        <v>0</v>
      </c>
      <c r="W14" s="51">
        <v>1000</v>
      </c>
      <c r="X14" s="55">
        <f>T14+V14+W14</f>
        <v>2500</v>
      </c>
    </row>
    <row r="15" spans="1:24" ht="72" x14ac:dyDescent="0.2">
      <c r="A15" s="79" t="s">
        <v>20</v>
      </c>
      <c r="B15" s="115" t="s">
        <v>55</v>
      </c>
      <c r="C15" s="114" t="s">
        <v>87</v>
      </c>
      <c r="D15" s="114" t="s">
        <v>131</v>
      </c>
      <c r="E15" s="116"/>
      <c r="F15" s="116"/>
      <c r="G15" s="116"/>
      <c r="H15" s="116"/>
      <c r="I15" s="116" t="s">
        <v>14</v>
      </c>
      <c r="J15" s="116"/>
      <c r="K15" s="116" t="s">
        <v>14</v>
      </c>
      <c r="L15" s="116"/>
      <c r="M15" s="116" t="s">
        <v>14</v>
      </c>
      <c r="N15" s="116"/>
      <c r="O15" s="116"/>
      <c r="P15" s="116"/>
      <c r="Q15" s="114" t="s">
        <v>97</v>
      </c>
      <c r="R15" s="114" t="s">
        <v>59</v>
      </c>
      <c r="S15" s="114" t="s">
        <v>70</v>
      </c>
      <c r="T15" s="53">
        <v>1500</v>
      </c>
      <c r="U15" s="116"/>
      <c r="V15" s="53">
        <v>0</v>
      </c>
      <c r="W15" s="53">
        <v>2000</v>
      </c>
      <c r="X15" s="76">
        <f>T15+V15+W15</f>
        <v>3500</v>
      </c>
    </row>
    <row r="16" spans="1:24" ht="18.75" customHeight="1" x14ac:dyDescent="0.2">
      <c r="B16" s="221" t="s">
        <v>49</v>
      </c>
      <c r="C16" s="221"/>
      <c r="D16" s="221"/>
      <c r="T16" s="82">
        <f>SUM(T14:T15)</f>
        <v>3000</v>
      </c>
      <c r="U16" s="82"/>
      <c r="V16" s="142">
        <f t="shared" ref="V16:X16" si="0">SUM(V14:V15)</f>
        <v>0</v>
      </c>
      <c r="W16" s="82">
        <f t="shared" si="0"/>
        <v>3000</v>
      </c>
      <c r="X16" s="82">
        <f t="shared" si="0"/>
        <v>6000</v>
      </c>
    </row>
    <row r="17" spans="2:24" x14ac:dyDescent="0.2">
      <c r="B17" s="96"/>
      <c r="C17" s="96"/>
      <c r="D17" s="96"/>
      <c r="T17" s="97"/>
      <c r="U17" s="97"/>
      <c r="V17" s="97"/>
      <c r="W17" s="97"/>
      <c r="X17" s="97"/>
    </row>
    <row r="18" spans="2:24" x14ac:dyDescent="0.2">
      <c r="B18" s="96"/>
      <c r="C18" s="96"/>
      <c r="D18" s="96"/>
      <c r="T18" s="97"/>
      <c r="U18" s="97"/>
      <c r="V18" s="97"/>
      <c r="W18" s="97"/>
      <c r="X18" s="97"/>
    </row>
    <row r="19" spans="2:24" x14ac:dyDescent="0.2">
      <c r="B19" s="96"/>
      <c r="C19" s="96"/>
      <c r="D19" s="96"/>
      <c r="T19" s="97"/>
      <c r="U19" s="97"/>
      <c r="V19" s="97"/>
      <c r="W19" s="97"/>
      <c r="X19" s="97"/>
    </row>
    <row r="20" spans="2:24" x14ac:dyDescent="0.2">
      <c r="B20" s="96"/>
      <c r="C20" s="96"/>
      <c r="D20" s="96"/>
      <c r="T20" s="97"/>
      <c r="U20" s="97"/>
      <c r="V20" s="97"/>
      <c r="W20" s="97"/>
      <c r="X20" s="97"/>
    </row>
    <row r="21" spans="2:24" x14ac:dyDescent="0.2">
      <c r="B21" s="96"/>
      <c r="C21" s="96"/>
      <c r="D21" s="96"/>
      <c r="T21" s="97"/>
      <c r="U21" s="97"/>
      <c r="V21" s="97"/>
      <c r="W21" s="97"/>
      <c r="X21" s="97"/>
    </row>
    <row r="22" spans="2:24" x14ac:dyDescent="0.2">
      <c r="B22" s="96"/>
      <c r="C22" s="96"/>
      <c r="D22" s="96"/>
      <c r="T22" s="97"/>
      <c r="U22" s="97"/>
      <c r="V22" s="97"/>
      <c r="W22" s="97"/>
      <c r="X22" s="97"/>
    </row>
    <row r="23" spans="2:24" x14ac:dyDescent="0.2">
      <c r="B23" s="96"/>
      <c r="C23" s="96"/>
      <c r="D23" s="96"/>
      <c r="T23" s="97"/>
      <c r="U23" s="97"/>
      <c r="V23" s="97"/>
      <c r="W23" s="97"/>
      <c r="X23" s="97"/>
    </row>
    <row r="24" spans="2:24" x14ac:dyDescent="0.2">
      <c r="B24" s="96"/>
      <c r="C24" s="96"/>
      <c r="D24" s="96"/>
      <c r="T24" s="97"/>
      <c r="U24" s="97"/>
      <c r="V24" s="97"/>
      <c r="W24" s="97"/>
      <c r="X24" s="97"/>
    </row>
    <row r="25" spans="2:24" x14ac:dyDescent="0.2">
      <c r="B25" s="96"/>
      <c r="C25" s="96"/>
      <c r="D25" s="96"/>
      <c r="T25" s="97"/>
      <c r="U25" s="97"/>
      <c r="V25" s="97"/>
      <c r="W25" s="97"/>
      <c r="X25" s="97"/>
    </row>
    <row r="26" spans="2:24" x14ac:dyDescent="0.2">
      <c r="B26" s="96"/>
      <c r="C26" s="96"/>
      <c r="D26" s="96"/>
      <c r="T26" s="97"/>
      <c r="U26" s="97"/>
      <c r="V26" s="97"/>
      <c r="W26" s="97"/>
      <c r="X26" s="97"/>
    </row>
    <row r="27" spans="2:24" x14ac:dyDescent="0.2">
      <c r="B27" s="96"/>
      <c r="C27" s="96"/>
      <c r="D27" s="96"/>
      <c r="T27" s="97"/>
      <c r="U27" s="97"/>
      <c r="V27" s="97"/>
      <c r="W27" s="97"/>
      <c r="X27" s="97"/>
    </row>
  </sheetData>
  <mergeCells count="16">
    <mergeCell ref="B16:D16"/>
    <mergeCell ref="R11:R12"/>
    <mergeCell ref="S11:X11"/>
    <mergeCell ref="B13:D13"/>
    <mergeCell ref="A9:X9"/>
    <mergeCell ref="A11:A12"/>
    <mergeCell ref="B11:B12"/>
    <mergeCell ref="C11:C12"/>
    <mergeCell ref="D11:D12"/>
    <mergeCell ref="E11:P11"/>
    <mergeCell ref="Q11:Q12"/>
    <mergeCell ref="A1:X1"/>
    <mergeCell ref="A2:X2"/>
    <mergeCell ref="A3:X3"/>
    <mergeCell ref="A5:B5"/>
    <mergeCell ref="C5:Q5"/>
  </mergeCells>
  <pageMargins left="0.62992125984251968" right="0" top="0.94488188976377963" bottom="0.55118110236220474" header="0.31496062992125984" footer="0.31496062992125984"/>
  <pageSetup paperSize="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5"/>
  <sheetViews>
    <sheetView zoomScaleNormal="100" workbookViewId="0">
      <selection activeCell="A6" sqref="A6:Q7"/>
    </sheetView>
  </sheetViews>
  <sheetFormatPr baseColWidth="10" defaultColWidth="10.85546875" defaultRowHeight="12" x14ac:dyDescent="0.2"/>
  <cols>
    <col min="1" max="1" width="5.140625" style="68" customWidth="1"/>
    <col min="2" max="2" width="17.5703125" style="57" customWidth="1"/>
    <col min="3" max="3" width="11.28515625" style="72" customWidth="1"/>
    <col min="4" max="4" width="13.140625" style="72" customWidth="1"/>
    <col min="5" max="16" width="2.140625" style="72" customWidth="1"/>
    <col min="17" max="17" width="11.28515625" style="68" customWidth="1"/>
    <col min="18" max="18" width="10" style="72" customWidth="1"/>
    <col min="19" max="19" width="10.85546875" style="68" bestFit="1" customWidth="1"/>
    <col min="20" max="20" width="11.42578125" style="68" customWidth="1"/>
    <col min="21" max="21" width="11.85546875" style="68" customWidth="1"/>
    <col min="22" max="22" width="13.28515625" style="68" customWidth="1"/>
    <col min="23" max="23" width="11" style="68" customWidth="1"/>
    <col min="24" max="24" width="12.42578125" style="68" customWidth="1"/>
    <col min="25" max="16384" width="10.85546875" style="68"/>
  </cols>
  <sheetData>
    <row r="1" spans="1:24" s="63" customFormat="1" ht="15.75" x14ac:dyDescent="0.2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</row>
    <row r="2" spans="1:24" s="63" customFormat="1" ht="15.75" x14ac:dyDescent="0.2">
      <c r="A2" s="202" t="s">
        <v>106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</row>
    <row r="3" spans="1:24" s="63" customFormat="1" ht="15.75" customHeight="1" x14ac:dyDescent="0.2">
      <c r="A3" s="202" t="s">
        <v>84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</row>
    <row r="4" spans="1:24" s="63" customFormat="1" ht="23.25" customHeight="1" x14ac:dyDescent="0.2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62"/>
      <c r="S4" s="62"/>
      <c r="T4" s="62"/>
      <c r="U4" s="62"/>
      <c r="V4" s="62"/>
      <c r="W4" s="62"/>
      <c r="X4" s="62"/>
    </row>
    <row r="5" spans="1:24" x14ac:dyDescent="0.2">
      <c r="A5" s="189" t="s">
        <v>44</v>
      </c>
      <c r="B5" s="189"/>
      <c r="C5" s="190" t="s">
        <v>38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66"/>
      <c r="S5" s="67"/>
    </row>
    <row r="6" spans="1:24" x14ac:dyDescent="0.2">
      <c r="A6" s="189" t="s">
        <v>24</v>
      </c>
      <c r="B6" s="189"/>
      <c r="C6" s="190" t="s">
        <v>33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66"/>
      <c r="S6" s="67"/>
    </row>
    <row r="7" spans="1:24" x14ac:dyDescent="0.2">
      <c r="A7" s="189" t="s">
        <v>25</v>
      </c>
      <c r="B7" s="189"/>
      <c r="C7" s="190" t="s">
        <v>34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66"/>
      <c r="S7" s="67"/>
    </row>
    <row r="8" spans="1:24" ht="15" customHeight="1" x14ac:dyDescent="0.2">
      <c r="A8" s="73" t="s">
        <v>26</v>
      </c>
      <c r="B8" s="73"/>
      <c r="C8" s="190" t="s">
        <v>63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</row>
    <row r="9" spans="1:24" ht="15" customHeight="1" x14ac:dyDescent="0.2">
      <c r="A9" s="64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24" ht="15" customHeight="1" x14ac:dyDescent="0.2">
      <c r="A10" s="223" t="s">
        <v>15</v>
      </c>
      <c r="B10" s="222" t="s">
        <v>107</v>
      </c>
      <c r="C10" s="222" t="s">
        <v>27</v>
      </c>
      <c r="D10" s="223" t="s">
        <v>0</v>
      </c>
      <c r="E10" s="222" t="s">
        <v>17</v>
      </c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 t="s">
        <v>42</v>
      </c>
      <c r="R10" s="222" t="s">
        <v>41</v>
      </c>
      <c r="S10" s="223" t="s">
        <v>12</v>
      </c>
      <c r="T10" s="223"/>
      <c r="U10" s="223"/>
      <c r="V10" s="223"/>
      <c r="W10" s="223"/>
      <c r="X10" s="223"/>
    </row>
    <row r="11" spans="1:24" ht="34.5" customHeight="1" x14ac:dyDescent="0.2">
      <c r="A11" s="223"/>
      <c r="B11" s="222"/>
      <c r="C11" s="222"/>
      <c r="D11" s="223"/>
      <c r="E11" s="117" t="s">
        <v>1</v>
      </c>
      <c r="F11" s="117" t="s">
        <v>2</v>
      </c>
      <c r="G11" s="117" t="s">
        <v>3</v>
      </c>
      <c r="H11" s="117" t="s">
        <v>4</v>
      </c>
      <c r="I11" s="117" t="s">
        <v>3</v>
      </c>
      <c r="J11" s="117" t="s">
        <v>5</v>
      </c>
      <c r="K11" s="117" t="s">
        <v>5</v>
      </c>
      <c r="L11" s="117" t="s">
        <v>4</v>
      </c>
      <c r="M11" s="117" t="s">
        <v>6</v>
      </c>
      <c r="N11" s="117" t="s">
        <v>7</v>
      </c>
      <c r="O11" s="117" t="s">
        <v>8</v>
      </c>
      <c r="P11" s="117" t="s">
        <v>9</v>
      </c>
      <c r="Q11" s="222"/>
      <c r="R11" s="222"/>
      <c r="S11" s="101" t="s">
        <v>28</v>
      </c>
      <c r="T11" s="101" t="s">
        <v>18</v>
      </c>
      <c r="U11" s="118" t="s">
        <v>36</v>
      </c>
      <c r="V11" s="120" t="s">
        <v>18</v>
      </c>
      <c r="W11" s="121" t="s">
        <v>32</v>
      </c>
      <c r="X11" s="101" t="s">
        <v>13</v>
      </c>
    </row>
    <row r="12" spans="1:24" ht="32.65" customHeight="1" x14ac:dyDescent="0.2">
      <c r="A12" s="126" t="s">
        <v>35</v>
      </c>
      <c r="B12" s="212" t="s">
        <v>133</v>
      </c>
      <c r="C12" s="212"/>
      <c r="D12" s="212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39"/>
      <c r="R12" s="39"/>
      <c r="S12" s="40"/>
      <c r="T12" s="40"/>
      <c r="U12" s="40"/>
      <c r="V12" s="40"/>
      <c r="W12" s="44"/>
      <c r="X12" s="40"/>
    </row>
    <row r="13" spans="1:24" ht="60" x14ac:dyDescent="0.2">
      <c r="A13" s="74" t="s">
        <v>19</v>
      </c>
      <c r="B13" s="45" t="s">
        <v>134</v>
      </c>
      <c r="C13" s="74" t="s">
        <v>40</v>
      </c>
      <c r="D13" s="74" t="s">
        <v>135</v>
      </c>
      <c r="E13" s="74"/>
      <c r="F13" s="74"/>
      <c r="G13" s="74" t="s">
        <v>14</v>
      </c>
      <c r="H13" s="74"/>
      <c r="I13" s="74" t="s">
        <v>14</v>
      </c>
      <c r="J13" s="74" t="s">
        <v>14</v>
      </c>
      <c r="K13" s="74" t="s">
        <v>14</v>
      </c>
      <c r="L13" s="74" t="s">
        <v>14</v>
      </c>
      <c r="M13" s="74" t="s">
        <v>14</v>
      </c>
      <c r="N13" s="74"/>
      <c r="O13" s="74"/>
      <c r="P13" s="74"/>
      <c r="Q13" s="74" t="s">
        <v>136</v>
      </c>
      <c r="R13" s="74" t="s">
        <v>45</v>
      </c>
      <c r="S13" s="74" t="s">
        <v>70</v>
      </c>
      <c r="T13" s="42">
        <v>1000</v>
      </c>
      <c r="U13" s="42" t="s">
        <v>152</v>
      </c>
      <c r="V13" s="42">
        <v>1500</v>
      </c>
      <c r="W13" s="43">
        <v>2000</v>
      </c>
      <c r="X13" s="43">
        <f>T13+V13+W13</f>
        <v>4500</v>
      </c>
    </row>
    <row r="14" spans="1:24" ht="96" x14ac:dyDescent="0.2">
      <c r="A14" s="74" t="s">
        <v>20</v>
      </c>
      <c r="B14" s="45" t="s">
        <v>151</v>
      </c>
      <c r="C14" s="74" t="s">
        <v>30</v>
      </c>
      <c r="D14" s="74" t="s">
        <v>135</v>
      </c>
      <c r="E14" s="74"/>
      <c r="F14" s="74"/>
      <c r="G14" s="74"/>
      <c r="H14" s="74"/>
      <c r="I14" s="74" t="s">
        <v>14</v>
      </c>
      <c r="J14" s="74" t="s">
        <v>14</v>
      </c>
      <c r="K14" s="74" t="s">
        <v>14</v>
      </c>
      <c r="L14" s="74" t="s">
        <v>14</v>
      </c>
      <c r="M14" s="74" t="s">
        <v>14</v>
      </c>
      <c r="N14" s="74" t="s">
        <v>14</v>
      </c>
      <c r="O14" s="74" t="s">
        <v>14</v>
      </c>
      <c r="P14" s="74"/>
      <c r="Q14" s="74" t="s">
        <v>110</v>
      </c>
      <c r="R14" s="74" t="s">
        <v>88</v>
      </c>
      <c r="S14" s="74" t="s">
        <v>70</v>
      </c>
      <c r="T14" s="42">
        <v>1000</v>
      </c>
      <c r="U14" s="42" t="s">
        <v>152</v>
      </c>
      <c r="V14" s="42">
        <v>2000</v>
      </c>
      <c r="W14" s="43">
        <v>0</v>
      </c>
      <c r="X14" s="43">
        <f>T14+V14+W14</f>
        <v>3000</v>
      </c>
    </row>
    <row r="15" spans="1:24" s="136" customFormat="1" ht="21" customHeight="1" x14ac:dyDescent="0.2">
      <c r="A15" s="28"/>
      <c r="B15" s="230" t="s">
        <v>49</v>
      </c>
      <c r="C15" s="230"/>
      <c r="D15" s="230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78">
        <f>SUM(T13:T14)</f>
        <v>2000</v>
      </c>
      <c r="U15" s="78"/>
      <c r="V15" s="78">
        <f>SUM(V13:V14)</f>
        <v>3500</v>
      </c>
      <c r="W15" s="78">
        <f>SUM(W13:W14)</f>
        <v>2000</v>
      </c>
      <c r="X15" s="78">
        <f>SUM(X13:X14)</f>
        <v>7500</v>
      </c>
    </row>
    <row r="16" spans="1:24" ht="15" customHeight="1" x14ac:dyDescent="0.2">
      <c r="A16" s="25"/>
      <c r="B16" s="98"/>
      <c r="C16" s="98"/>
      <c r="D16" s="98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4"/>
      <c r="U16" s="14"/>
      <c r="V16" s="14"/>
      <c r="W16" s="14"/>
      <c r="X16" s="14"/>
    </row>
    <row r="17" spans="1:24" x14ac:dyDescent="0.2">
      <c r="A17" s="189" t="s">
        <v>25</v>
      </c>
      <c r="B17" s="189"/>
      <c r="C17" s="190" t="s">
        <v>137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66"/>
      <c r="S17" s="67"/>
      <c r="T17" s="67"/>
      <c r="U17" s="67"/>
      <c r="V17" s="67"/>
      <c r="W17" s="67"/>
      <c r="X17" s="67"/>
    </row>
    <row r="18" spans="1:24" x14ac:dyDescent="0.2">
      <c r="A18" s="189" t="s">
        <v>26</v>
      </c>
      <c r="B18" s="189"/>
      <c r="C18" s="211" t="s">
        <v>138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</row>
    <row r="19" spans="1:24" x14ac:dyDescent="0.2">
      <c r="A19" s="189"/>
      <c r="B19" s="189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</row>
    <row r="20" spans="1:24" x14ac:dyDescent="0.2">
      <c r="A20" s="223" t="s">
        <v>15</v>
      </c>
      <c r="B20" s="222" t="s">
        <v>107</v>
      </c>
      <c r="C20" s="222" t="s">
        <v>27</v>
      </c>
      <c r="D20" s="227" t="s">
        <v>0</v>
      </c>
      <c r="E20" s="229" t="s">
        <v>17</v>
      </c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2" t="s">
        <v>10</v>
      </c>
      <c r="R20" s="222" t="s">
        <v>139</v>
      </c>
      <c r="S20" s="227" t="s">
        <v>12</v>
      </c>
      <c r="T20" s="227"/>
      <c r="U20" s="227"/>
      <c r="V20" s="227"/>
      <c r="W20" s="227"/>
      <c r="X20" s="227"/>
    </row>
    <row r="21" spans="1:24" ht="24" x14ac:dyDescent="0.2">
      <c r="A21" s="223"/>
      <c r="B21" s="222"/>
      <c r="C21" s="222"/>
      <c r="D21" s="227"/>
      <c r="E21" s="143" t="s">
        <v>1</v>
      </c>
      <c r="F21" s="143" t="s">
        <v>2</v>
      </c>
      <c r="G21" s="143" t="s">
        <v>3</v>
      </c>
      <c r="H21" s="143" t="s">
        <v>4</v>
      </c>
      <c r="I21" s="143" t="s">
        <v>3</v>
      </c>
      <c r="J21" s="143" t="s">
        <v>5</v>
      </c>
      <c r="K21" s="143" t="s">
        <v>5</v>
      </c>
      <c r="L21" s="143" t="s">
        <v>4</v>
      </c>
      <c r="M21" s="143" t="s">
        <v>6</v>
      </c>
      <c r="N21" s="143" t="s">
        <v>7</v>
      </c>
      <c r="O21" s="143" t="s">
        <v>8</v>
      </c>
      <c r="P21" s="143" t="s">
        <v>9</v>
      </c>
      <c r="Q21" s="222"/>
      <c r="R21" s="222"/>
      <c r="S21" s="144" t="s">
        <v>28</v>
      </c>
      <c r="T21" s="144" t="s">
        <v>18</v>
      </c>
      <c r="U21" s="145" t="s">
        <v>36</v>
      </c>
      <c r="V21" s="146" t="s">
        <v>18</v>
      </c>
      <c r="W21" s="147" t="s">
        <v>32</v>
      </c>
      <c r="X21" s="144" t="s">
        <v>13</v>
      </c>
    </row>
    <row r="22" spans="1:24" ht="60" customHeight="1" x14ac:dyDescent="0.2">
      <c r="A22" s="125">
        <v>1.2</v>
      </c>
      <c r="B22" s="212" t="s">
        <v>140</v>
      </c>
      <c r="C22" s="212"/>
      <c r="D22" s="212"/>
      <c r="E22" s="209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28"/>
    </row>
    <row r="23" spans="1:24" ht="88.5" customHeight="1" x14ac:dyDescent="0.2">
      <c r="A23" s="74" t="s">
        <v>21</v>
      </c>
      <c r="B23" s="107" t="s">
        <v>141</v>
      </c>
      <c r="C23" s="148" t="s">
        <v>142</v>
      </c>
      <c r="D23" s="149" t="s">
        <v>143</v>
      </c>
      <c r="E23" s="81"/>
      <c r="F23" s="81"/>
      <c r="G23" s="81"/>
      <c r="H23" s="81"/>
      <c r="I23" s="74" t="s">
        <v>14</v>
      </c>
      <c r="J23" s="74"/>
      <c r="K23" s="74"/>
      <c r="L23" s="74" t="s">
        <v>14</v>
      </c>
      <c r="M23" s="74"/>
      <c r="N23" s="74"/>
      <c r="O23" s="74" t="s">
        <v>14</v>
      </c>
      <c r="P23" s="74"/>
      <c r="Q23" s="74" t="s">
        <v>147</v>
      </c>
      <c r="R23" s="114" t="s">
        <v>144</v>
      </c>
      <c r="S23" s="114" t="s">
        <v>70</v>
      </c>
      <c r="T23" s="150">
        <v>2000</v>
      </c>
      <c r="U23" s="53" t="s">
        <v>145</v>
      </c>
      <c r="V23" s="51">
        <v>1000</v>
      </c>
      <c r="W23" s="151">
        <v>1000</v>
      </c>
      <c r="X23" s="55">
        <f>T23+V23+W23</f>
        <v>4000</v>
      </c>
    </row>
    <row r="24" spans="1:24" ht="22.5" customHeight="1" x14ac:dyDescent="0.2">
      <c r="A24" s="173"/>
      <c r="B24" s="226" t="s">
        <v>62</v>
      </c>
      <c r="C24" s="226"/>
      <c r="D24" s="226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5">
        <f>SUM(T23:T23)</f>
        <v>2000</v>
      </c>
      <c r="U24" s="175"/>
      <c r="V24" s="175">
        <f>SUM(V23:V23)</f>
        <v>1000</v>
      </c>
      <c r="W24" s="175">
        <f>SUM(W23:W23)</f>
        <v>1000</v>
      </c>
      <c r="X24" s="175">
        <f>SUM(X23:X23)</f>
        <v>4000</v>
      </c>
    </row>
    <row r="25" spans="1:24" ht="27" customHeight="1" x14ac:dyDescent="0.2">
      <c r="A25" s="176"/>
      <c r="B25" s="226" t="s">
        <v>146</v>
      </c>
      <c r="C25" s="226"/>
      <c r="D25" s="22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7">
        <f>T24+T15</f>
        <v>4000</v>
      </c>
      <c r="U25" s="175"/>
      <c r="V25" s="175">
        <f>V24+V15</f>
        <v>4500</v>
      </c>
      <c r="W25" s="175">
        <f>W24+W15</f>
        <v>3000</v>
      </c>
      <c r="X25" s="175">
        <f>X24+X15</f>
        <v>11500</v>
      </c>
    </row>
  </sheetData>
  <mergeCells count="40">
    <mergeCell ref="B15:D15"/>
    <mergeCell ref="D10:D11"/>
    <mergeCell ref="A1:X1"/>
    <mergeCell ref="A2:X2"/>
    <mergeCell ref="A3:X3"/>
    <mergeCell ref="A4:B4"/>
    <mergeCell ref="C4:Q4"/>
    <mergeCell ref="C5:Q5"/>
    <mergeCell ref="A5:B5"/>
    <mergeCell ref="C6:Q6"/>
    <mergeCell ref="Q10:Q11"/>
    <mergeCell ref="B10:B11"/>
    <mergeCell ref="C8:V8"/>
    <mergeCell ref="A6:B6"/>
    <mergeCell ref="E10:P10"/>
    <mergeCell ref="C7:Q7"/>
    <mergeCell ref="S10:X10"/>
    <mergeCell ref="R10:R11"/>
    <mergeCell ref="B12:D12"/>
    <mergeCell ref="A7:B7"/>
    <mergeCell ref="C10:C11"/>
    <mergeCell ref="A10:A11"/>
    <mergeCell ref="A17:B17"/>
    <mergeCell ref="C17:Q17"/>
    <mergeCell ref="A18:B18"/>
    <mergeCell ref="C18:X18"/>
    <mergeCell ref="A19:B19"/>
    <mergeCell ref="C19:X19"/>
    <mergeCell ref="A20:A21"/>
    <mergeCell ref="B20:B21"/>
    <mergeCell ref="C20:C21"/>
    <mergeCell ref="D20:D21"/>
    <mergeCell ref="E20:P20"/>
    <mergeCell ref="B24:D24"/>
    <mergeCell ref="B25:D25"/>
    <mergeCell ref="Q20:Q21"/>
    <mergeCell ref="R20:R21"/>
    <mergeCell ref="S20:X20"/>
    <mergeCell ref="B22:D22"/>
    <mergeCell ref="E22:X22"/>
  </mergeCells>
  <phoneticPr fontId="0" type="noConversion"/>
  <printOptions horizontalCentered="1" verticalCentered="1"/>
  <pageMargins left="0.27559055118110237" right="0.27559055118110237" top="0.74803149606299213" bottom="2.5590551181102366" header="0.31496062992125984" footer="0.31496062992125984"/>
  <pageSetup paperSize="5" scale="9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13"/>
  <sheetViews>
    <sheetView zoomScale="91" zoomScaleNormal="91" workbookViewId="0">
      <selection activeCell="C26" sqref="C26"/>
    </sheetView>
  </sheetViews>
  <sheetFormatPr baseColWidth="10" defaultRowHeight="12.75" x14ac:dyDescent="0.2"/>
  <cols>
    <col min="2" max="2" width="30.7109375" customWidth="1"/>
    <col min="3" max="3" width="13.28515625" customWidth="1"/>
    <col min="4" max="5" width="12.42578125" bestFit="1" customWidth="1"/>
    <col min="6" max="6" width="13.85546875" bestFit="1" customWidth="1"/>
  </cols>
  <sheetData>
    <row r="1" spans="2:20" x14ac:dyDescent="0.2">
      <c r="B1" s="232" t="s">
        <v>111</v>
      </c>
      <c r="C1" s="232"/>
      <c r="D1" s="232"/>
      <c r="E1" s="232"/>
      <c r="F1" s="232"/>
    </row>
    <row r="2" spans="2:20" x14ac:dyDescent="0.2">
      <c r="B2" s="220" t="s">
        <v>22</v>
      </c>
      <c r="C2" s="220"/>
      <c r="D2" s="220"/>
      <c r="E2" s="220"/>
      <c r="F2" s="220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2:20" x14ac:dyDescent="0.2">
      <c r="B3" s="220" t="s">
        <v>106</v>
      </c>
      <c r="C3" s="220"/>
      <c r="D3" s="220"/>
      <c r="E3" s="220"/>
      <c r="F3" s="220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2:20" ht="39.75" customHeight="1" x14ac:dyDescent="0.2">
      <c r="B4" s="231" t="s">
        <v>89</v>
      </c>
      <c r="C4" s="231"/>
      <c r="D4" s="231"/>
      <c r="E4" s="231"/>
      <c r="F4" s="231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6" spans="2:20" ht="13.5" thickBot="1" x14ac:dyDescent="0.25">
      <c r="B6" s="233"/>
      <c r="C6" s="233"/>
      <c r="D6" s="233"/>
      <c r="E6" s="233"/>
      <c r="F6" s="233"/>
    </row>
    <row r="7" spans="2:20" x14ac:dyDescent="0.2">
      <c r="B7" s="234" t="s">
        <v>46</v>
      </c>
      <c r="C7" s="83" t="s">
        <v>96</v>
      </c>
      <c r="D7" s="35" t="s">
        <v>32</v>
      </c>
      <c r="E7" s="90" t="s">
        <v>47</v>
      </c>
      <c r="F7" s="93" t="s">
        <v>13</v>
      </c>
    </row>
    <row r="8" spans="2:20" ht="13.5" thickBot="1" x14ac:dyDescent="0.25">
      <c r="B8" s="235"/>
      <c r="C8" s="36" t="s">
        <v>48</v>
      </c>
      <c r="D8" s="36" t="s">
        <v>48</v>
      </c>
      <c r="E8" s="89" t="s">
        <v>48</v>
      </c>
      <c r="F8" s="94" t="s">
        <v>48</v>
      </c>
    </row>
    <row r="9" spans="2:20" x14ac:dyDescent="0.2">
      <c r="B9" s="37" t="s">
        <v>66</v>
      </c>
      <c r="C9" s="84" t="e">
        <f>+'Control y Vigilancia'!#REF!</f>
        <v>#REF!</v>
      </c>
      <c r="D9" s="85" t="e">
        <f>+'Control y Vigilancia'!#REF!</f>
        <v>#REF!</v>
      </c>
      <c r="E9" s="91" t="e">
        <f>+'Control y Vigilancia'!#REF!</f>
        <v>#REF!</v>
      </c>
      <c r="F9" s="95" t="e">
        <f>SUM(C9:E9)</f>
        <v>#REF!</v>
      </c>
    </row>
    <row r="10" spans="2:20" x14ac:dyDescent="0.2">
      <c r="B10" s="38" t="s">
        <v>67</v>
      </c>
      <c r="C10" s="86">
        <f>+'Manejo de Recursos'!T18</f>
        <v>5000</v>
      </c>
      <c r="D10" s="87">
        <f>+'Manejo de Recursos'!W18</f>
        <v>8700</v>
      </c>
      <c r="E10" s="92">
        <f>+'Manejo de Recursos'!V18</f>
        <v>5000</v>
      </c>
      <c r="F10" s="95">
        <f>SUM(C10:E10)</f>
        <v>18700</v>
      </c>
    </row>
    <row r="11" spans="2:20" x14ac:dyDescent="0.2">
      <c r="B11" s="38" t="s">
        <v>69</v>
      </c>
      <c r="C11" s="86">
        <f>+'Ecoturismo y educ amb'!T16</f>
        <v>3000</v>
      </c>
      <c r="D11" s="130">
        <f>+'Ecoturismo y educ amb'!W16</f>
        <v>3000</v>
      </c>
      <c r="E11" s="131">
        <f>+'Ecoturismo y educ amb'!V16</f>
        <v>0</v>
      </c>
      <c r="F11" s="95">
        <f>SUM(C11:E11)</f>
        <v>6000</v>
      </c>
    </row>
    <row r="12" spans="2:20" x14ac:dyDescent="0.2">
      <c r="B12" s="38" t="s">
        <v>68</v>
      </c>
      <c r="C12" s="86">
        <f>+'Investigacion y Monitoreo'!T25</f>
        <v>4000</v>
      </c>
      <c r="D12" s="130">
        <f>+'Investigacion y Monitoreo'!V25</f>
        <v>4500</v>
      </c>
      <c r="E12" s="131">
        <f>+'Investigacion y Monitoreo'!W25</f>
        <v>3000</v>
      </c>
      <c r="F12" s="95">
        <f>SUM(C12:E12)</f>
        <v>11500</v>
      </c>
    </row>
    <row r="13" spans="2:20" ht="15" thickBot="1" x14ac:dyDescent="0.25">
      <c r="B13" s="133" t="s">
        <v>49</v>
      </c>
      <c r="C13" s="88" t="e">
        <f>SUM(C9:C12)</f>
        <v>#REF!</v>
      </c>
      <c r="D13" s="88" t="e">
        <f>SUM(D9:D12)</f>
        <v>#REF!</v>
      </c>
      <c r="E13" s="88" t="e">
        <f>SUM(E9:E12)</f>
        <v>#REF!</v>
      </c>
      <c r="F13" s="132" t="e">
        <f>SUM(F9:F12)</f>
        <v>#REF!</v>
      </c>
    </row>
  </sheetData>
  <mergeCells count="6">
    <mergeCell ref="B4:F4"/>
    <mergeCell ref="B1:F1"/>
    <mergeCell ref="B6:F6"/>
    <mergeCell ref="B7:B8"/>
    <mergeCell ref="B2:F2"/>
    <mergeCell ref="B3:F3"/>
  </mergeCells>
  <pageMargins left="1.1417322834645669" right="7.874015748031496E-2" top="1.1417322834645669" bottom="2.5590551181102366" header="0.31496062992125984" footer="0.31496062992125984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2"/>
  <sheetViews>
    <sheetView topLeftCell="A16" zoomScaleNormal="100" workbookViewId="0">
      <selection activeCell="X18" sqref="A1:X18"/>
    </sheetView>
  </sheetViews>
  <sheetFormatPr baseColWidth="10" defaultColWidth="10.85546875" defaultRowHeight="12" x14ac:dyDescent="0.2"/>
  <cols>
    <col min="1" max="1" width="5.140625" style="68" customWidth="1"/>
    <col min="2" max="2" width="16.85546875" style="57" customWidth="1"/>
    <col min="3" max="3" width="11.42578125" style="72" customWidth="1"/>
    <col min="4" max="4" width="12.5703125" style="72" customWidth="1"/>
    <col min="5" max="16" width="2.140625" style="72" customWidth="1"/>
    <col min="17" max="17" width="15" style="68" customWidth="1"/>
    <col min="18" max="18" width="9.85546875" style="72" customWidth="1"/>
    <col min="19" max="19" width="12" style="68" customWidth="1"/>
    <col min="20" max="20" width="12.5703125" style="68" customWidth="1"/>
    <col min="21" max="21" width="12" style="68" customWidth="1"/>
    <col min="22" max="22" width="11.7109375" style="68" bestFit="1" customWidth="1"/>
    <col min="23" max="23" width="11.140625" style="68" customWidth="1"/>
    <col min="24" max="24" width="13" style="68" customWidth="1"/>
    <col min="25" max="16384" width="10.85546875" style="68"/>
  </cols>
  <sheetData>
    <row r="1" spans="1:24" s="63" customFormat="1" ht="15.75" x14ac:dyDescent="0.2">
      <c r="A1" s="246" t="s">
        <v>16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 s="63" customFormat="1" ht="15.75" x14ac:dyDescent="0.2">
      <c r="A2" s="246" t="s">
        <v>106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24" s="63" customFormat="1" ht="15.75" customHeight="1" x14ac:dyDescent="0.2">
      <c r="A3" s="246" t="s">
        <v>84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</row>
    <row r="4" spans="1:24" s="63" customFormat="1" ht="10.5" customHeigh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152"/>
      <c r="S4" s="152"/>
      <c r="T4" s="152"/>
      <c r="U4" s="152"/>
      <c r="V4" s="152"/>
      <c r="W4" s="152"/>
      <c r="X4" s="152"/>
    </row>
    <row r="5" spans="1:24" ht="12" customHeight="1" x14ac:dyDescent="0.2">
      <c r="A5" s="239" t="s">
        <v>23</v>
      </c>
      <c r="B5" s="239"/>
      <c r="C5" s="244" t="s">
        <v>56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153"/>
      <c r="S5" s="154"/>
      <c r="T5" s="154"/>
      <c r="U5" s="154"/>
      <c r="V5" s="154"/>
      <c r="W5" s="154"/>
      <c r="X5" s="154"/>
    </row>
    <row r="6" spans="1:24" ht="12" customHeight="1" x14ac:dyDescent="0.2">
      <c r="A6" s="239" t="s">
        <v>24</v>
      </c>
      <c r="B6" s="239"/>
      <c r="C6" s="244" t="s">
        <v>57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153"/>
      <c r="S6" s="154"/>
      <c r="T6" s="154"/>
      <c r="U6" s="154"/>
      <c r="V6" s="154"/>
      <c r="W6" s="154"/>
      <c r="X6" s="154"/>
    </row>
    <row r="7" spans="1:24" ht="13.15" customHeight="1" x14ac:dyDescent="0.2">
      <c r="A7" s="239" t="s">
        <v>25</v>
      </c>
      <c r="B7" s="239"/>
      <c r="C7" s="244" t="s">
        <v>90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153"/>
      <c r="S7" s="154"/>
      <c r="T7" s="154"/>
      <c r="U7" s="154"/>
      <c r="V7" s="154"/>
      <c r="W7" s="154"/>
      <c r="X7" s="154"/>
    </row>
    <row r="8" spans="1:24" ht="12" customHeight="1" x14ac:dyDescent="0.2">
      <c r="A8" s="239" t="s">
        <v>26</v>
      </c>
      <c r="B8" s="239"/>
      <c r="C8" s="244" t="s">
        <v>91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</row>
    <row r="9" spans="1:24" ht="11.25" customHeight="1" x14ac:dyDescent="0.2">
      <c r="A9" s="155"/>
      <c r="B9" s="156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</row>
    <row r="10" spans="1:24" ht="30.75" customHeight="1" x14ac:dyDescent="0.2">
      <c r="A10" s="240" t="s">
        <v>15</v>
      </c>
      <c r="B10" s="242" t="s">
        <v>107</v>
      </c>
      <c r="C10" s="242" t="s">
        <v>27</v>
      </c>
      <c r="D10" s="240" t="s">
        <v>0</v>
      </c>
      <c r="E10" s="249" t="s">
        <v>17</v>
      </c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1"/>
      <c r="Q10" s="242" t="s">
        <v>43</v>
      </c>
      <c r="R10" s="242" t="s">
        <v>41</v>
      </c>
      <c r="S10" s="252" t="s">
        <v>12</v>
      </c>
      <c r="T10" s="253"/>
      <c r="U10" s="253"/>
      <c r="V10" s="253"/>
      <c r="W10" s="253"/>
      <c r="X10" s="254"/>
    </row>
    <row r="11" spans="1:24" ht="37.5" customHeight="1" x14ac:dyDescent="0.2">
      <c r="A11" s="241"/>
      <c r="B11" s="243"/>
      <c r="C11" s="243"/>
      <c r="D11" s="241"/>
      <c r="E11" s="157" t="s">
        <v>1</v>
      </c>
      <c r="F11" s="157" t="s">
        <v>2</v>
      </c>
      <c r="G11" s="157" t="s">
        <v>3</v>
      </c>
      <c r="H11" s="157" t="s">
        <v>4</v>
      </c>
      <c r="I11" s="157" t="s">
        <v>3</v>
      </c>
      <c r="J11" s="157" t="s">
        <v>5</v>
      </c>
      <c r="K11" s="157" t="s">
        <v>5</v>
      </c>
      <c r="L11" s="157" t="s">
        <v>4</v>
      </c>
      <c r="M11" s="157" t="s">
        <v>6</v>
      </c>
      <c r="N11" s="157" t="s">
        <v>7</v>
      </c>
      <c r="O11" s="157" t="s">
        <v>8</v>
      </c>
      <c r="P11" s="157" t="s">
        <v>9</v>
      </c>
      <c r="Q11" s="243"/>
      <c r="R11" s="243"/>
      <c r="S11" s="158" t="s">
        <v>28</v>
      </c>
      <c r="T11" s="158" t="s">
        <v>18</v>
      </c>
      <c r="U11" s="159" t="s">
        <v>36</v>
      </c>
      <c r="V11" s="160" t="s">
        <v>18</v>
      </c>
      <c r="W11" s="161" t="s">
        <v>32</v>
      </c>
      <c r="X11" s="158" t="s">
        <v>13</v>
      </c>
    </row>
    <row r="12" spans="1:24" ht="37.5" customHeight="1" x14ac:dyDescent="0.2">
      <c r="A12" s="162">
        <v>1.1000000000000001</v>
      </c>
      <c r="B12" s="245" t="s">
        <v>103</v>
      </c>
      <c r="C12" s="245"/>
      <c r="D12" s="245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4"/>
      <c r="T12" s="164"/>
      <c r="U12" s="164"/>
      <c r="V12" s="164"/>
      <c r="W12" s="164"/>
      <c r="X12" s="164"/>
    </row>
    <row r="13" spans="1:24" ht="104.25" customHeight="1" x14ac:dyDescent="0.2">
      <c r="A13" s="165" t="s">
        <v>19</v>
      </c>
      <c r="B13" s="166" t="s">
        <v>80</v>
      </c>
      <c r="C13" s="167" t="s">
        <v>76</v>
      </c>
      <c r="D13" s="165" t="s">
        <v>83</v>
      </c>
      <c r="E13" s="165"/>
      <c r="F13" s="165"/>
      <c r="G13" s="165"/>
      <c r="H13" s="165" t="s">
        <v>14</v>
      </c>
      <c r="I13" s="165"/>
      <c r="J13" s="165"/>
      <c r="K13" s="165"/>
      <c r="L13" s="165"/>
      <c r="M13" s="165" t="s">
        <v>14</v>
      </c>
      <c r="N13" s="165"/>
      <c r="O13" s="165"/>
      <c r="P13" s="165"/>
      <c r="Q13" s="165" t="s">
        <v>98</v>
      </c>
      <c r="R13" s="165" t="s">
        <v>104</v>
      </c>
      <c r="S13" s="165" t="s">
        <v>75</v>
      </c>
      <c r="T13" s="168">
        <f>500*2</f>
        <v>1000</v>
      </c>
      <c r="U13" s="168" t="s">
        <v>53</v>
      </c>
      <c r="V13" s="168">
        <v>2000</v>
      </c>
      <c r="W13" s="168">
        <v>1200</v>
      </c>
      <c r="X13" s="169">
        <f>T13+V13+W13</f>
        <v>4200</v>
      </c>
    </row>
    <row r="14" spans="1:24" ht="102" customHeight="1" x14ac:dyDescent="0.2">
      <c r="A14" s="165" t="s">
        <v>20</v>
      </c>
      <c r="B14" s="166" t="s">
        <v>92</v>
      </c>
      <c r="C14" s="167" t="s">
        <v>77</v>
      </c>
      <c r="D14" s="165" t="s">
        <v>78</v>
      </c>
      <c r="E14" s="165" t="s">
        <v>14</v>
      </c>
      <c r="F14" s="165"/>
      <c r="G14" s="165" t="s">
        <v>14</v>
      </c>
      <c r="H14" s="165" t="s">
        <v>14</v>
      </c>
      <c r="I14" s="165" t="s">
        <v>14</v>
      </c>
      <c r="J14" s="165" t="s">
        <v>14</v>
      </c>
      <c r="K14" s="165"/>
      <c r="L14" s="165" t="s">
        <v>14</v>
      </c>
      <c r="M14" s="165"/>
      <c r="N14" s="165"/>
      <c r="O14" s="165"/>
      <c r="P14" s="165"/>
      <c r="Q14" s="165" t="s">
        <v>93</v>
      </c>
      <c r="R14" s="165" t="s">
        <v>94</v>
      </c>
      <c r="S14" s="165" t="s">
        <v>75</v>
      </c>
      <c r="T14" s="168">
        <f>200*6</f>
        <v>1200</v>
      </c>
      <c r="U14" s="168" t="s">
        <v>53</v>
      </c>
      <c r="V14" s="168">
        <f>500*6</f>
        <v>3000</v>
      </c>
      <c r="W14" s="168">
        <v>0</v>
      </c>
      <c r="X14" s="169">
        <f>T14+V14+W14</f>
        <v>4200</v>
      </c>
    </row>
    <row r="15" spans="1:24" ht="66" customHeight="1" x14ac:dyDescent="0.2">
      <c r="A15" s="165" t="s">
        <v>29</v>
      </c>
      <c r="B15" s="166" t="s">
        <v>58</v>
      </c>
      <c r="C15" s="165" t="s">
        <v>65</v>
      </c>
      <c r="D15" s="165" t="s">
        <v>79</v>
      </c>
      <c r="E15" s="165"/>
      <c r="F15" s="165"/>
      <c r="G15" s="165"/>
      <c r="H15" s="165"/>
      <c r="I15" s="165"/>
      <c r="J15" s="165" t="s">
        <v>14</v>
      </c>
      <c r="K15" s="165" t="s">
        <v>14</v>
      </c>
      <c r="L15" s="165" t="s">
        <v>14</v>
      </c>
      <c r="M15" s="165"/>
      <c r="N15" s="165"/>
      <c r="O15" s="165"/>
      <c r="P15" s="165"/>
      <c r="Q15" s="165" t="s">
        <v>99</v>
      </c>
      <c r="R15" s="165" t="s">
        <v>45</v>
      </c>
      <c r="S15" s="165" t="s">
        <v>75</v>
      </c>
      <c r="T15" s="168">
        <v>3000</v>
      </c>
      <c r="U15" s="168"/>
      <c r="V15" s="168">
        <v>0</v>
      </c>
      <c r="W15" s="168">
        <v>0</v>
      </c>
      <c r="X15" s="169">
        <f>T15+V15+W15</f>
        <v>3000</v>
      </c>
    </row>
    <row r="16" spans="1:24" ht="109.5" customHeight="1" x14ac:dyDescent="0.2">
      <c r="A16" s="166" t="s">
        <v>39</v>
      </c>
      <c r="B16" s="166" t="s">
        <v>81</v>
      </c>
      <c r="C16" s="165" t="s">
        <v>65</v>
      </c>
      <c r="D16" s="165" t="s">
        <v>95</v>
      </c>
      <c r="E16" s="165"/>
      <c r="F16" s="165"/>
      <c r="G16" s="165"/>
      <c r="H16" s="165"/>
      <c r="I16" s="165" t="s">
        <v>14</v>
      </c>
      <c r="J16" s="165" t="s">
        <v>14</v>
      </c>
      <c r="K16" s="165" t="s">
        <v>14</v>
      </c>
      <c r="L16" s="165" t="s">
        <v>14</v>
      </c>
      <c r="M16" s="165" t="s">
        <v>14</v>
      </c>
      <c r="N16" s="165" t="s">
        <v>14</v>
      </c>
      <c r="O16" s="165" t="s">
        <v>14</v>
      </c>
      <c r="P16" s="165" t="s">
        <v>14</v>
      </c>
      <c r="Q16" s="165" t="s">
        <v>82</v>
      </c>
      <c r="R16" s="165"/>
      <c r="S16" s="165" t="s">
        <v>75</v>
      </c>
      <c r="T16" s="168">
        <v>2500</v>
      </c>
      <c r="U16" s="168"/>
      <c r="V16" s="168">
        <v>0</v>
      </c>
      <c r="W16" s="168">
        <v>0</v>
      </c>
      <c r="X16" s="169">
        <f>T16+V16+W16</f>
        <v>2500</v>
      </c>
    </row>
    <row r="17" spans="1:24" ht="30.75" customHeight="1" x14ac:dyDescent="0.2">
      <c r="A17" s="170"/>
      <c r="B17" s="236" t="s">
        <v>49</v>
      </c>
      <c r="C17" s="237"/>
      <c r="D17" s="238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2">
        <f>SUM(T13:T16)</f>
        <v>7700</v>
      </c>
      <c r="U17" s="172"/>
      <c r="V17" s="172">
        <f>SUM(V13:V16)</f>
        <v>5000</v>
      </c>
      <c r="W17" s="172">
        <f>SUM(W13:W16)</f>
        <v>1200</v>
      </c>
      <c r="X17" s="172">
        <f>SUM(X13:X16)</f>
        <v>13900</v>
      </c>
    </row>
    <row r="18" spans="1:24" ht="12.75" customHeight="1" x14ac:dyDescent="0.2">
      <c r="A18" s="170"/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</row>
    <row r="19" spans="1:24" x14ac:dyDescent="0.2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T19" s="61"/>
      <c r="U19" s="61"/>
      <c r="V19" s="61"/>
      <c r="W19" s="61"/>
      <c r="X19" s="32"/>
    </row>
    <row r="20" spans="1:24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8"/>
      <c r="T20" s="27"/>
      <c r="U20" s="27"/>
      <c r="V20" s="27"/>
      <c r="W20" s="27"/>
      <c r="X20" s="27"/>
    </row>
    <row r="21" spans="1:24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  <c r="T21" s="32"/>
      <c r="U21" s="32"/>
      <c r="V21" s="32"/>
      <c r="W21" s="32"/>
      <c r="X21" s="32"/>
    </row>
    <row r="22" spans="1:24" x14ac:dyDescent="0.2">
      <c r="A22" s="29"/>
      <c r="B22" s="33"/>
      <c r="C22" s="30"/>
      <c r="D22" s="30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0"/>
      <c r="R22" s="30"/>
      <c r="S22" s="31"/>
      <c r="T22" s="32"/>
      <c r="U22" s="32"/>
      <c r="V22" s="32"/>
      <c r="W22" s="32"/>
      <c r="X22" s="32"/>
    </row>
    <row r="23" spans="1:24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  <c r="T23" s="27"/>
      <c r="U23" s="27"/>
      <c r="V23" s="27"/>
      <c r="W23" s="27"/>
      <c r="X23" s="27"/>
    </row>
    <row r="24" spans="1:24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  <c r="T24" s="27"/>
      <c r="U24" s="27"/>
      <c r="V24" s="27"/>
      <c r="W24" s="27"/>
      <c r="X24" s="27"/>
    </row>
    <row r="25" spans="1:24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8"/>
      <c r="T25" s="17"/>
      <c r="U25" s="17"/>
      <c r="V25" s="17"/>
      <c r="W25" s="17"/>
      <c r="X25" s="17"/>
    </row>
    <row r="26" spans="1:24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17"/>
      <c r="U26" s="17"/>
      <c r="V26" s="17"/>
      <c r="W26" s="17"/>
      <c r="X26" s="17"/>
    </row>
    <row r="27" spans="1:24" x14ac:dyDescent="0.2">
      <c r="A27" s="69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69"/>
      <c r="R27" s="71"/>
      <c r="S27" s="69"/>
      <c r="T27" s="69"/>
      <c r="U27" s="69"/>
      <c r="V27" s="69"/>
      <c r="W27" s="69"/>
      <c r="X27" s="69"/>
    </row>
    <row r="28" spans="1:24" x14ac:dyDescent="0.2">
      <c r="A28" s="69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69"/>
      <c r="R28" s="71"/>
      <c r="S28" s="69"/>
      <c r="T28" s="69"/>
      <c r="U28" s="69"/>
      <c r="V28" s="69"/>
      <c r="W28" s="69"/>
      <c r="X28" s="69"/>
    </row>
    <row r="29" spans="1:24" x14ac:dyDescent="0.2">
      <c r="A29" s="69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69"/>
      <c r="R29" s="71"/>
      <c r="S29" s="69"/>
      <c r="T29" s="69"/>
      <c r="U29" s="69"/>
      <c r="V29" s="69"/>
      <c r="W29" s="69"/>
      <c r="X29" s="69"/>
    </row>
    <row r="30" spans="1:24" x14ac:dyDescent="0.2">
      <c r="A30" s="69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69"/>
      <c r="R30" s="71"/>
      <c r="S30" s="69"/>
      <c r="T30" s="69"/>
      <c r="U30" s="69"/>
      <c r="V30" s="69"/>
      <c r="W30" s="69"/>
      <c r="X30" s="69"/>
    </row>
    <row r="31" spans="1:24" x14ac:dyDescent="0.2">
      <c r="A31" s="69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69"/>
      <c r="R31" s="71"/>
      <c r="S31" s="69"/>
      <c r="T31" s="69"/>
      <c r="U31" s="69"/>
      <c r="V31" s="69"/>
      <c r="W31" s="69"/>
      <c r="X31" s="69"/>
    </row>
    <row r="32" spans="1:24" x14ac:dyDescent="0.2">
      <c r="A32" s="69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69"/>
      <c r="R32" s="71"/>
      <c r="S32" s="69"/>
      <c r="T32" s="69"/>
      <c r="U32" s="69"/>
      <c r="V32" s="69"/>
      <c r="W32" s="69"/>
      <c r="X32" s="69"/>
    </row>
    <row r="33" spans="1:24" x14ac:dyDescent="0.2">
      <c r="A33" s="69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9"/>
      <c r="R33" s="71"/>
      <c r="S33" s="69"/>
      <c r="T33" s="69"/>
      <c r="U33" s="69"/>
      <c r="V33" s="69"/>
      <c r="W33" s="69"/>
      <c r="X33" s="69"/>
    </row>
    <row r="34" spans="1:24" x14ac:dyDescent="0.2">
      <c r="A34" s="69"/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69"/>
      <c r="R34" s="71"/>
      <c r="S34" s="69"/>
      <c r="T34" s="69"/>
      <c r="U34" s="69"/>
      <c r="V34" s="69"/>
      <c r="W34" s="69"/>
      <c r="X34" s="69"/>
    </row>
    <row r="35" spans="1:24" x14ac:dyDescent="0.2">
      <c r="A35" s="69"/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69"/>
      <c r="R35" s="71"/>
      <c r="S35" s="69"/>
      <c r="T35" s="69"/>
      <c r="U35" s="69"/>
      <c r="V35" s="69"/>
      <c r="W35" s="69"/>
      <c r="X35" s="69"/>
    </row>
    <row r="36" spans="1:24" x14ac:dyDescent="0.2">
      <c r="A36" s="69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69"/>
      <c r="R36" s="71"/>
      <c r="S36" s="69"/>
      <c r="T36" s="69"/>
      <c r="U36" s="69"/>
      <c r="V36" s="69"/>
      <c r="W36" s="69"/>
      <c r="X36" s="69"/>
    </row>
    <row r="37" spans="1:24" x14ac:dyDescent="0.2">
      <c r="A37" s="69"/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9"/>
      <c r="R37" s="71"/>
      <c r="S37" s="69"/>
      <c r="T37" s="69"/>
      <c r="U37" s="69"/>
      <c r="V37" s="69"/>
      <c r="W37" s="69"/>
      <c r="X37" s="69"/>
    </row>
    <row r="38" spans="1:24" x14ac:dyDescent="0.2">
      <c r="A38" s="69"/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69"/>
      <c r="R38" s="71"/>
      <c r="S38" s="69"/>
      <c r="T38" s="69"/>
      <c r="U38" s="69"/>
      <c r="V38" s="69"/>
      <c r="W38" s="69"/>
      <c r="X38" s="69"/>
    </row>
    <row r="39" spans="1:24" x14ac:dyDescent="0.2">
      <c r="A39" s="69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69"/>
      <c r="R39" s="71"/>
      <c r="S39" s="69"/>
      <c r="T39" s="69"/>
      <c r="U39" s="69"/>
      <c r="V39" s="69"/>
      <c r="W39" s="69"/>
      <c r="X39" s="69"/>
    </row>
    <row r="40" spans="1:24" x14ac:dyDescent="0.2">
      <c r="A40" s="69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69"/>
      <c r="R40" s="71"/>
      <c r="S40" s="69"/>
      <c r="T40" s="69"/>
      <c r="U40" s="69"/>
      <c r="V40" s="69"/>
      <c r="W40" s="69"/>
      <c r="X40" s="69"/>
    </row>
    <row r="41" spans="1:24" x14ac:dyDescent="0.2">
      <c r="A41" s="69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69"/>
      <c r="R41" s="71"/>
      <c r="S41" s="69"/>
      <c r="T41" s="69"/>
      <c r="U41" s="69"/>
      <c r="V41" s="69"/>
      <c r="W41" s="69"/>
      <c r="X41" s="69"/>
    </row>
    <row r="42" spans="1:24" x14ac:dyDescent="0.2">
      <c r="A42" s="69"/>
      <c r="B42" s="70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69"/>
      <c r="R42" s="71"/>
      <c r="S42" s="69"/>
      <c r="T42" s="69"/>
      <c r="U42" s="69"/>
      <c r="V42" s="69"/>
      <c r="W42" s="69"/>
      <c r="X42" s="69"/>
    </row>
  </sheetData>
  <mergeCells count="23">
    <mergeCell ref="A6:B6"/>
    <mergeCell ref="A5:B5"/>
    <mergeCell ref="C5:Q5"/>
    <mergeCell ref="R10:R11"/>
    <mergeCell ref="A8:B8"/>
    <mergeCell ref="C8:X9"/>
    <mergeCell ref="D10:D11"/>
    <mergeCell ref="E10:P10"/>
    <mergeCell ref="C6:Q6"/>
    <mergeCell ref="S10:X10"/>
    <mergeCell ref="A1:X1"/>
    <mergeCell ref="A2:X2"/>
    <mergeCell ref="A3:X3"/>
    <mergeCell ref="A4:B4"/>
    <mergeCell ref="C4:Q4"/>
    <mergeCell ref="B17:D17"/>
    <mergeCell ref="A7:B7"/>
    <mergeCell ref="A10:A11"/>
    <mergeCell ref="B10:B11"/>
    <mergeCell ref="C10:C11"/>
    <mergeCell ref="C7:Q7"/>
    <mergeCell ref="Q10:Q11"/>
    <mergeCell ref="B12:D12"/>
  </mergeCells>
  <printOptions horizontalCentered="1" verticalCentered="1"/>
  <pageMargins left="0.27559055118110237" right="0.27559055118110237" top="0.59055118110236227" bottom="0.47244094488188981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Control y Vigilancia</vt:lpstr>
      <vt:lpstr>Manejo de Recursos</vt:lpstr>
      <vt:lpstr>Ecoturismo y educ amb</vt:lpstr>
      <vt:lpstr>Investigacion y Monitoreo</vt:lpstr>
      <vt:lpstr>Presupuesto Ideal año 2020</vt:lpstr>
      <vt:lpstr>Fortalecimiento Inst.</vt:lpstr>
      <vt:lpstr>'Investigacion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CONAP-KFW</cp:lastModifiedBy>
  <cp:lastPrinted>2020-07-31T21:13:37Z</cp:lastPrinted>
  <dcterms:created xsi:type="dcterms:W3CDTF">2001-01-15T17:49:33Z</dcterms:created>
  <dcterms:modified xsi:type="dcterms:W3CDTF">2021-09-30T16:21:07Z</dcterms:modified>
</cp:coreProperties>
</file>