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AS MEDIO AMBIENTE TEPEPUL Y TOLIMAN 2021 Y 2022\POA REY TEPEPUL\POA 2022 REY TEPEPUL ORIGINAL\"/>
    </mc:Choice>
  </mc:AlternateContent>
  <bookViews>
    <workbookView xWindow="0" yWindow="0" windowWidth="15345" windowHeight="4275" tabRatio="778" activeTab="5"/>
  </bookViews>
  <sheets>
    <sheet name="Protección y Control" sheetId="5" r:id="rId1"/>
    <sheet name="Manejo de Recursos" sheetId="7" r:id="rId2"/>
    <sheet name="Uso Público" sheetId="6" r:id="rId3"/>
    <sheet name="Asistencia y Parti- Comunitaria" sheetId="8" r:id="rId4"/>
    <sheet name="Administración" sheetId="10" r:id="rId5"/>
    <sheet name="Presupuesto" sheetId="11" r:id="rId6"/>
  </sheets>
  <calcPr calcId="162913"/>
</workbook>
</file>

<file path=xl/calcChain.xml><?xml version="1.0" encoding="utf-8"?>
<calcChain xmlns="http://schemas.openxmlformats.org/spreadsheetml/2006/main">
  <c r="G3" i="11" l="1"/>
  <c r="U19" i="5" l="1"/>
  <c r="I87" i="11" l="1"/>
  <c r="K87" i="11" s="1"/>
  <c r="J86" i="11"/>
  <c r="H86" i="11"/>
  <c r="G86" i="11"/>
  <c r="I86" i="11" l="1"/>
  <c r="K86" i="11"/>
  <c r="I84" i="11"/>
  <c r="K84" i="11" s="1"/>
  <c r="I85" i="11"/>
  <c r="J83" i="11"/>
  <c r="H83" i="11"/>
  <c r="G83" i="11"/>
  <c r="I83" i="11" l="1"/>
  <c r="K85" i="11"/>
  <c r="K83" i="11" s="1"/>
  <c r="J216" i="11"/>
  <c r="G216" i="11"/>
  <c r="J211" i="11"/>
  <c r="G211" i="11"/>
  <c r="G205" i="11"/>
  <c r="G176" i="11"/>
  <c r="H169" i="11"/>
  <c r="I169" i="11"/>
  <c r="J169" i="11"/>
  <c r="K169" i="11"/>
  <c r="G169" i="11"/>
  <c r="J163" i="11"/>
  <c r="H157" i="11"/>
  <c r="H156" i="11" s="1"/>
  <c r="J157" i="11"/>
  <c r="J156" i="11" s="1"/>
  <c r="H140" i="11"/>
  <c r="J140" i="11"/>
  <c r="J133" i="11"/>
  <c r="G133" i="11"/>
  <c r="H105" i="11"/>
  <c r="J105" i="11"/>
  <c r="G105" i="11"/>
  <c r="H99" i="11"/>
  <c r="J99" i="11"/>
  <c r="G99" i="11"/>
  <c r="H92" i="11"/>
  <c r="J92" i="11"/>
  <c r="G140" i="11"/>
  <c r="H79" i="11"/>
  <c r="J79" i="11"/>
  <c r="J73" i="11"/>
  <c r="H47" i="11"/>
  <c r="J47" i="11"/>
  <c r="G47" i="11"/>
  <c r="H34" i="11"/>
  <c r="J34" i="11"/>
  <c r="H21" i="11"/>
  <c r="J21" i="11"/>
  <c r="H8" i="11"/>
  <c r="H7" i="11" s="1"/>
  <c r="J8" i="11"/>
  <c r="J7" i="11" s="1"/>
  <c r="J162" i="11" l="1"/>
  <c r="J161" i="11" s="1"/>
  <c r="J91" i="11"/>
  <c r="J89" i="11" s="1"/>
  <c r="U13" i="10"/>
  <c r="G175" i="11" l="1"/>
  <c r="G173" i="11" s="1"/>
  <c r="H164" i="11" l="1"/>
  <c r="H163" i="11" s="1"/>
  <c r="H162" i="11" s="1"/>
  <c r="H161" i="11" s="1"/>
  <c r="G167" i="11"/>
  <c r="G163" i="11" s="1"/>
  <c r="G162" i="11" s="1"/>
  <c r="G161" i="11" s="1"/>
  <c r="E159" i="11"/>
  <c r="I159" i="11" s="1"/>
  <c r="K159" i="11" s="1"/>
  <c r="H220" i="11"/>
  <c r="K220" i="11" s="1"/>
  <c r="H219" i="11"/>
  <c r="I218" i="11"/>
  <c r="K218" i="11" s="1"/>
  <c r="I217" i="11"/>
  <c r="H214" i="11"/>
  <c r="K214" i="11" s="1"/>
  <c r="H213" i="11"/>
  <c r="I212" i="11"/>
  <c r="I211" i="11" s="1"/>
  <c r="H209" i="11"/>
  <c r="K209" i="11" s="1"/>
  <c r="H208" i="11"/>
  <c r="J207" i="11"/>
  <c r="I206" i="11"/>
  <c r="H204" i="11"/>
  <c r="H203" i="11"/>
  <c r="J202" i="11"/>
  <c r="K202" i="11" s="1"/>
  <c r="I201" i="11"/>
  <c r="K201" i="11" s="1"/>
  <c r="G200" i="11"/>
  <c r="G199" i="11" s="1"/>
  <c r="H198" i="11"/>
  <c r="K198" i="11" s="1"/>
  <c r="I197" i="11"/>
  <c r="K197" i="11" s="1"/>
  <c r="I196" i="11"/>
  <c r="K196" i="11" s="1"/>
  <c r="I195" i="11"/>
  <c r="K195" i="11" s="1"/>
  <c r="J194" i="11"/>
  <c r="J193" i="11" s="1"/>
  <c r="G194" i="11"/>
  <c r="G193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83" i="11"/>
  <c r="K183" i="11" s="1"/>
  <c r="J182" i="11"/>
  <c r="K182" i="11" s="1"/>
  <c r="J181" i="11"/>
  <c r="K181" i="11" s="1"/>
  <c r="J180" i="11"/>
  <c r="K180" i="11" s="1"/>
  <c r="J179" i="11"/>
  <c r="H178" i="11"/>
  <c r="I177" i="11"/>
  <c r="I165" i="11"/>
  <c r="K165" i="11" s="1"/>
  <c r="I164" i="11"/>
  <c r="I163" i="11" s="1"/>
  <c r="E158" i="11"/>
  <c r="I158" i="11" s="1"/>
  <c r="J155" i="11"/>
  <c r="J154" i="11" s="1"/>
  <c r="J153" i="11" s="1"/>
  <c r="H155" i="11"/>
  <c r="G157" i="11"/>
  <c r="G156" i="11" s="1"/>
  <c r="K208" i="11" l="1"/>
  <c r="H205" i="11"/>
  <c r="K217" i="11"/>
  <c r="I216" i="11"/>
  <c r="K206" i="11"/>
  <c r="I205" i="11"/>
  <c r="K207" i="11"/>
  <c r="J205" i="11"/>
  <c r="H211" i="11"/>
  <c r="K219" i="11"/>
  <c r="H216" i="11"/>
  <c r="G192" i="11"/>
  <c r="G191" i="11" s="1"/>
  <c r="I162" i="11"/>
  <c r="I161" i="11" s="1"/>
  <c r="H154" i="11"/>
  <c r="H153" i="11" s="1"/>
  <c r="J176" i="11"/>
  <c r="J175" i="11" s="1"/>
  <c r="J173" i="11" s="1"/>
  <c r="I176" i="11"/>
  <c r="I175" i="11" s="1"/>
  <c r="I173" i="11" s="1"/>
  <c r="K158" i="11"/>
  <c r="K157" i="11" s="1"/>
  <c r="K156" i="11" s="1"/>
  <c r="K155" i="11" s="1"/>
  <c r="I157" i="11"/>
  <c r="I156" i="11" s="1"/>
  <c r="H176" i="11"/>
  <c r="H175" i="11" s="1"/>
  <c r="H173" i="11" s="1"/>
  <c r="K212" i="11"/>
  <c r="K211" i="11" s="1"/>
  <c r="H200" i="11"/>
  <c r="H199" i="11" s="1"/>
  <c r="K213" i="11"/>
  <c r="K178" i="11"/>
  <c r="K204" i="11"/>
  <c r="K177" i="11"/>
  <c r="K179" i="11"/>
  <c r="H194" i="11"/>
  <c r="H193" i="11" s="1"/>
  <c r="K203" i="11"/>
  <c r="J200" i="11"/>
  <c r="J199" i="11" s="1"/>
  <c r="I155" i="11"/>
  <c r="K164" i="11"/>
  <c r="K163" i="11" s="1"/>
  <c r="G155" i="11"/>
  <c r="G154" i="11" s="1"/>
  <c r="G153" i="11" s="1"/>
  <c r="K194" i="11"/>
  <c r="K193" i="11" s="1"/>
  <c r="I194" i="11"/>
  <c r="I193" i="11" s="1"/>
  <c r="I200" i="11"/>
  <c r="I199" i="11" s="1"/>
  <c r="K216" i="11" l="1"/>
  <c r="K205" i="11"/>
  <c r="K176" i="11"/>
  <c r="K175" i="11" s="1"/>
  <c r="K173" i="11" s="1"/>
  <c r="I154" i="11"/>
  <c r="I153" i="11" s="1"/>
  <c r="K162" i="11"/>
  <c r="K161" i="11" s="1"/>
  <c r="K154" i="11" s="1"/>
  <c r="K153" i="11" s="1"/>
  <c r="J192" i="11"/>
  <c r="J191" i="11" s="1"/>
  <c r="H192" i="11"/>
  <c r="H191" i="11" s="1"/>
  <c r="K200" i="11"/>
  <c r="K199" i="11" s="1"/>
  <c r="I192" i="11"/>
  <c r="I191" i="11" s="1"/>
  <c r="K192" i="11" l="1"/>
  <c r="K191" i="11" s="1"/>
  <c r="I151" i="11"/>
  <c r="K151" i="11" s="1"/>
  <c r="I150" i="11"/>
  <c r="K150" i="11" s="1"/>
  <c r="I149" i="11"/>
  <c r="K149" i="11" s="1"/>
  <c r="I148" i="11"/>
  <c r="K148" i="11" s="1"/>
  <c r="I147" i="11"/>
  <c r="K147" i="11" s="1"/>
  <c r="I146" i="11"/>
  <c r="K146" i="11" s="1"/>
  <c r="I145" i="11"/>
  <c r="K145" i="11" s="1"/>
  <c r="K144" i="11"/>
  <c r="K143" i="11"/>
  <c r="I142" i="11"/>
  <c r="K141" i="11"/>
  <c r="K142" i="11" l="1"/>
  <c r="K140" i="11" s="1"/>
  <c r="I140" i="11"/>
  <c r="I123" i="11"/>
  <c r="K123" i="11" s="1"/>
  <c r="I122" i="11"/>
  <c r="K122" i="11" s="1"/>
  <c r="I121" i="11"/>
  <c r="K121" i="11" s="1"/>
  <c r="I111" i="11"/>
  <c r="K111" i="11" s="1"/>
  <c r="I110" i="11"/>
  <c r="K110" i="11" s="1"/>
  <c r="I109" i="11"/>
  <c r="K109" i="11" s="1"/>
  <c r="I108" i="11"/>
  <c r="K108" i="11" s="1"/>
  <c r="I106" i="11"/>
  <c r="K106" i="11" l="1"/>
  <c r="K105" i="11" s="1"/>
  <c r="I105" i="11"/>
  <c r="H138" i="11"/>
  <c r="H133" i="11" s="1"/>
  <c r="H91" i="11" s="1"/>
  <c r="H89" i="11" s="1"/>
  <c r="I137" i="11"/>
  <c r="K137" i="11" s="1"/>
  <c r="I136" i="11"/>
  <c r="K136" i="11" s="1"/>
  <c r="I135" i="11"/>
  <c r="K135" i="11" s="1"/>
  <c r="I134" i="11"/>
  <c r="I104" i="11"/>
  <c r="K104" i="11" s="1"/>
  <c r="I103" i="11"/>
  <c r="K103" i="11" s="1"/>
  <c r="I102" i="11"/>
  <c r="K102" i="11" s="1"/>
  <c r="I100" i="11"/>
  <c r="G95" i="11"/>
  <c r="G92" i="11" s="1"/>
  <c r="G91" i="11" s="1"/>
  <c r="G89" i="11" s="1"/>
  <c r="I94" i="11"/>
  <c r="K94" i="11" s="1"/>
  <c r="I93" i="11"/>
  <c r="I92" i="11" l="1"/>
  <c r="K134" i="11"/>
  <c r="I133" i="11"/>
  <c r="K100" i="11"/>
  <c r="K99" i="11" s="1"/>
  <c r="I99" i="11"/>
  <c r="K138" i="11"/>
  <c r="K95" i="11"/>
  <c r="K92" i="11" s="1"/>
  <c r="I91" i="11" l="1"/>
  <c r="I89" i="11" s="1"/>
  <c r="K133" i="11"/>
  <c r="K91" i="11" s="1"/>
  <c r="K89" i="11" s="1"/>
  <c r="I81" i="11"/>
  <c r="K81" i="11" s="1"/>
  <c r="I80" i="11"/>
  <c r="G77" i="11"/>
  <c r="H76" i="11"/>
  <c r="H73" i="11" s="1"/>
  <c r="I75" i="11"/>
  <c r="K75" i="11" s="1"/>
  <c r="I74" i="11"/>
  <c r="I65" i="11"/>
  <c r="K65" i="11" s="1"/>
  <c r="I64" i="11"/>
  <c r="K64" i="11" s="1"/>
  <c r="I63" i="11"/>
  <c r="K63" i="11" s="1"/>
  <c r="K77" i="11" l="1"/>
  <c r="G73" i="11"/>
  <c r="K74" i="11"/>
  <c r="I73" i="11"/>
  <c r="K80" i="11"/>
  <c r="I79" i="11"/>
  <c r="K76" i="11"/>
  <c r="I62" i="11"/>
  <c r="K62" i="11" s="1"/>
  <c r="I61" i="11"/>
  <c r="K61" i="11" s="1"/>
  <c r="I60" i="11"/>
  <c r="K60" i="11" s="1"/>
  <c r="I59" i="11"/>
  <c r="K59" i="11" s="1"/>
  <c r="I58" i="11"/>
  <c r="K58" i="11" s="1"/>
  <c r="I57" i="11"/>
  <c r="K57" i="11" s="1"/>
  <c r="I56" i="11"/>
  <c r="K56" i="11" s="1"/>
  <c r="I55" i="11"/>
  <c r="K55" i="11" s="1"/>
  <c r="I54" i="11"/>
  <c r="K54" i="11" s="1"/>
  <c r="I52" i="11"/>
  <c r="K52" i="11" s="1"/>
  <c r="I49" i="11"/>
  <c r="K48" i="11"/>
  <c r="I37" i="11"/>
  <c r="K37" i="11" s="1"/>
  <c r="I39" i="11"/>
  <c r="K39" i="11" s="1"/>
  <c r="I40" i="11"/>
  <c r="K40" i="11" s="1"/>
  <c r="I41" i="11"/>
  <c r="K41" i="11" s="1"/>
  <c r="I42" i="11"/>
  <c r="K42" i="11" s="1"/>
  <c r="I43" i="11"/>
  <c r="K43" i="11" s="1"/>
  <c r="I44" i="11"/>
  <c r="K44" i="11" s="1"/>
  <c r="I45" i="11"/>
  <c r="K45" i="11" s="1"/>
  <c r="I46" i="11"/>
  <c r="K46" i="11" s="1"/>
  <c r="I38" i="11"/>
  <c r="K38" i="11" s="1"/>
  <c r="I36" i="11"/>
  <c r="K35" i="11"/>
  <c r="I26" i="11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I33" i="11"/>
  <c r="K33" i="11" s="1"/>
  <c r="I15" i="11"/>
  <c r="K15" i="11" s="1"/>
  <c r="I16" i="11"/>
  <c r="K16" i="11" s="1"/>
  <c r="I17" i="11"/>
  <c r="K17" i="11" s="1"/>
  <c r="I18" i="11"/>
  <c r="K18" i="11" s="1"/>
  <c r="I19" i="11"/>
  <c r="K19" i="11" s="1"/>
  <c r="I14" i="11"/>
  <c r="K14" i="11" s="1"/>
  <c r="I13" i="11"/>
  <c r="K13" i="11" s="1"/>
  <c r="K49" i="11" l="1"/>
  <c r="K47" i="11" s="1"/>
  <c r="I47" i="11"/>
  <c r="K73" i="11"/>
  <c r="K36" i="11"/>
  <c r="K34" i="11" s="1"/>
  <c r="I34" i="11"/>
  <c r="G8" i="11"/>
  <c r="G7" i="11" s="1"/>
  <c r="G79" i="11"/>
  <c r="J72" i="11"/>
  <c r="J67" i="11" s="1"/>
  <c r="J20" i="11" s="1"/>
  <c r="G71" i="11"/>
  <c r="G67" i="11" s="1"/>
  <c r="H70" i="11"/>
  <c r="H67" i="11" s="1"/>
  <c r="H20" i="11" s="1"/>
  <c r="I69" i="11"/>
  <c r="K69" i="11" s="1"/>
  <c r="I68" i="11"/>
  <c r="G34" i="11"/>
  <c r="K26" i="11"/>
  <c r="I25" i="11"/>
  <c r="K25" i="11" s="1"/>
  <c r="I24" i="11"/>
  <c r="K24" i="11" s="1"/>
  <c r="I23" i="11"/>
  <c r="K23" i="11" s="1"/>
  <c r="I22" i="11"/>
  <c r="G21" i="11"/>
  <c r="K12" i="11"/>
  <c r="K11" i="11"/>
  <c r="I10" i="11"/>
  <c r="I8" i="11" s="1"/>
  <c r="I7" i="11" s="1"/>
  <c r="K9" i="11"/>
  <c r="I67" i="11" l="1"/>
  <c r="G20" i="11"/>
  <c r="G5" i="11" s="1"/>
  <c r="K22" i="11"/>
  <c r="K21" i="11" s="1"/>
  <c r="I21" i="11"/>
  <c r="K72" i="11"/>
  <c r="K70" i="11"/>
  <c r="K68" i="11"/>
  <c r="K82" i="11"/>
  <c r="K79" i="11" s="1"/>
  <c r="J5" i="11"/>
  <c r="J3" i="11" s="1"/>
  <c r="H5" i="11"/>
  <c r="H3" i="11" s="1"/>
  <c r="K10" i="11"/>
  <c r="K8" i="11" s="1"/>
  <c r="K7" i="11" s="1"/>
  <c r="K71" i="11"/>
  <c r="I20" i="11" l="1"/>
  <c r="I5" i="11" s="1"/>
  <c r="I3" i="11" s="1"/>
  <c r="K67" i="11"/>
  <c r="K20" i="11" s="1"/>
  <c r="K5" i="11" s="1"/>
  <c r="K3" i="11" s="1"/>
  <c r="U10" i="8" l="1"/>
  <c r="U13" i="6" l="1"/>
  <c r="U14" i="7" l="1"/>
</calcChain>
</file>

<file path=xl/comments1.xml><?xml version="1.0" encoding="utf-8"?>
<comments xmlns="http://schemas.openxmlformats.org/spreadsheetml/2006/main">
  <authors>
    <author>UMARN</author>
    <author>Mishel Ochoa</author>
  </authors>
  <commentList>
    <comment ref="E9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veces por mes / 12 meses / 2 guardas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guardas / 4 veces al mes / 12 meses</t>
        </r>
      </text>
    </comment>
    <comment ref="A87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el costo del proyecto dependerá del resultado del estudio.</t>
        </r>
      </text>
    </comment>
    <comment ref="E141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veces por mes / 12 meses / 2 guardas</t>
        </r>
      </text>
    </comment>
    <comment ref="E142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guardas / 4 veces al mes / 12 meses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Mishel Ochoa:</t>
        </r>
        <r>
          <rPr>
            <sz val="9"/>
            <color indexed="81"/>
            <rFont val="Tahoma"/>
            <family val="2"/>
          </rPr>
          <t xml:space="preserve">
4 guardarecursos por 12 eventos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Mishel Ochoa:</t>
        </r>
        <r>
          <rPr>
            <sz val="9"/>
            <color indexed="81"/>
            <rFont val="Tahoma"/>
            <family val="2"/>
          </rPr>
          <t xml:space="preserve">
4 guardarecursos por 12 eventos</t>
        </r>
      </text>
    </comment>
  </commentList>
</comments>
</file>

<file path=xl/sharedStrings.xml><?xml version="1.0" encoding="utf-8"?>
<sst xmlns="http://schemas.openxmlformats.org/spreadsheetml/2006/main" count="865" uniqueCount="293">
  <si>
    <t>Meses</t>
  </si>
  <si>
    <t>Responsable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</si>
  <si>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</si>
  <si>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</si>
  <si>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</si>
  <si>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</si>
  <si>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</si>
  <si>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</si>
  <si>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</si>
  <si>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</si>
  <si>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</si>
  <si>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</si>
  <si>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Donante</t>
  </si>
  <si>
    <t>Monto</t>
  </si>
  <si>
    <t>Actividades</t>
  </si>
  <si>
    <t>Verificadores</t>
  </si>
  <si>
    <t>TOTAL</t>
  </si>
  <si>
    <t xml:space="preserve">Ubicación Geográfica </t>
  </si>
  <si>
    <t>Línea de acción</t>
  </si>
  <si>
    <t xml:space="preserve">Programa </t>
  </si>
  <si>
    <t>Sub programa</t>
  </si>
  <si>
    <t>Resultado esperado</t>
  </si>
  <si>
    <t xml:space="preserve">Conservación del área protegida y su biodiversidad. </t>
  </si>
  <si>
    <t>Protección y Control.</t>
  </si>
  <si>
    <t>Control y Vigilancia.</t>
  </si>
  <si>
    <t>Total</t>
  </si>
  <si>
    <t>Senderos del PRM en buen estado.</t>
  </si>
  <si>
    <t>Manejo acorde a buen uso de los recursos naturales (suelo, aire, agua, paisaje)</t>
  </si>
  <si>
    <t>Uso Público</t>
  </si>
  <si>
    <t>Recreación y Turismo</t>
  </si>
  <si>
    <t>Adecuación y mantenimiento de ifraestructura para el desarrollo del ecoturismo dentro del área</t>
  </si>
  <si>
    <t>x</t>
  </si>
  <si>
    <t>X</t>
  </si>
  <si>
    <t>Control de incendios forestales</t>
  </si>
  <si>
    <t>Manejo de Recursos</t>
  </si>
  <si>
    <t>Manejo de ecosistemas y especies de flora y fauna</t>
  </si>
  <si>
    <t xml:space="preserve">Administradores del PRM capacitados en gestión de áreas protegidas </t>
  </si>
  <si>
    <t>CONSEJO NACIONAL DE ÁREAS PROTEGIDAS - CONAP -</t>
  </si>
  <si>
    <t>Asistencia, Orientación y Participación Comunitaria</t>
  </si>
  <si>
    <t>Capacitación y Extensionismo</t>
  </si>
  <si>
    <t>Desarrollo de capacidades e instrumentos de gestión del Área Protegida</t>
  </si>
  <si>
    <t>Conservación de Recursos Naturales</t>
  </si>
  <si>
    <t>N°.</t>
  </si>
  <si>
    <t xml:space="preserve">Actividades </t>
  </si>
  <si>
    <t>Codigo</t>
  </si>
  <si>
    <t>Protección y mantenimiento de nacimientos de agua.</t>
  </si>
  <si>
    <t>CONAP</t>
  </si>
  <si>
    <t>1,2</t>
  </si>
  <si>
    <t>TOTAL DEL PROGRAMA</t>
  </si>
  <si>
    <t>Mantenimiento a reforestaciones</t>
  </si>
  <si>
    <t>TOTAL DEL SUBPROGRAMA</t>
  </si>
  <si>
    <t>Revisión del plan de manejo para que coinsidan fechas</t>
  </si>
  <si>
    <t>Realizar un formato para informe, se realiza en tiempos de verano 1 por quincena e invierno 1 por semana</t>
  </si>
  <si>
    <t>Definir cuál será la meta de reforestación, con especies nativas equivalente a 3ha</t>
  </si>
  <si>
    <t>Información del área de las brechas 1ha</t>
  </si>
  <si>
    <t>OMAS</t>
  </si>
  <si>
    <t>1,2,3, 7</t>
  </si>
  <si>
    <t xml:space="preserve">2. Programa: </t>
  </si>
  <si>
    <t>Administración</t>
  </si>
  <si>
    <t xml:space="preserve">3. Sub programa: </t>
  </si>
  <si>
    <t>Planificación y Evaluación de la Gestión</t>
  </si>
  <si>
    <t>No.</t>
  </si>
  <si>
    <t>Ubicación Geográfica</t>
  </si>
  <si>
    <t>Código</t>
  </si>
  <si>
    <t>Listado de participantes  y fotografías</t>
  </si>
  <si>
    <t>Presentación POA 2021</t>
  </si>
  <si>
    <t>Entrega de informe de avances</t>
  </si>
  <si>
    <t>Presentación POA 2022</t>
  </si>
  <si>
    <t>Evaluación de efectividad de manejo</t>
  </si>
  <si>
    <t>CONAP - AVM</t>
  </si>
  <si>
    <t>RUBROS</t>
  </si>
  <si>
    <t>RENGLON</t>
  </si>
  <si>
    <t>UNIDAD DE MEDIDA</t>
  </si>
  <si>
    <t>COSTO/ UNIDAD/Q.</t>
  </si>
  <si>
    <t>CANTIDAD</t>
  </si>
  <si>
    <t>CODIGO</t>
  </si>
  <si>
    <t>COMUNIDAD</t>
  </si>
  <si>
    <t>MUNICIPALIDAD</t>
  </si>
  <si>
    <t>OTRAS INSTITUCIONES (Q)</t>
  </si>
  <si>
    <t>GRAN TOTAL</t>
  </si>
  <si>
    <t>PROGRAMA PROTECCION Y CONTROL</t>
  </si>
  <si>
    <t>TOTAL POR PROGRAMA</t>
  </si>
  <si>
    <t>Línea de acción: Conservación del área protegida y su biodiversidad</t>
  </si>
  <si>
    <t>Resultado 1. Prevencion de ilicitos ambientales en el área protegida</t>
  </si>
  <si>
    <t>SUB TOTAL AC=</t>
  </si>
  <si>
    <t>Jornal</t>
  </si>
  <si>
    <t>Cuadrilla CONRED</t>
  </si>
  <si>
    <t xml:space="preserve">Plantas forestales </t>
  </si>
  <si>
    <t>Plantas</t>
  </si>
  <si>
    <t xml:space="preserve">Jornal </t>
  </si>
  <si>
    <t>galones</t>
  </si>
  <si>
    <t>Actividad 2.4. Traslado de personal</t>
  </si>
  <si>
    <t>Recuperaración de cobertura forestal en el área protegida</t>
  </si>
  <si>
    <t>Línea de acción: Asistencia orientación y participación comunitaria</t>
  </si>
  <si>
    <t xml:space="preserve">Reuniones de trabajo para coordinación de actividades dentro del parque. </t>
  </si>
  <si>
    <t>Resultado 2. Elaboración de instrumentos de planificación</t>
  </si>
  <si>
    <t xml:space="preserve">PARQUE REGIONAL MUNICIPAL REY TEPEPUL, SANTIAGO ATITLÁN, SOLOLÁ </t>
  </si>
  <si>
    <t xml:space="preserve">Prevencion de ilicitos ambientales en el área de conservación </t>
  </si>
  <si>
    <t>PRM Mirador del Rey Tepepul</t>
  </si>
  <si>
    <t xml:space="preserve">Patrullajes en el PRM </t>
  </si>
  <si>
    <t xml:space="preserve">Guardarecursos municipales, guardarecursos del CONAP, </t>
  </si>
  <si>
    <t xml:space="preserve">Fotografías e informe de labores </t>
  </si>
  <si>
    <t>Elaboración de brechas cortafuego</t>
  </si>
  <si>
    <t>Inspecciones y monitoreo</t>
  </si>
  <si>
    <t xml:space="preserve">Combate de incendios forestales </t>
  </si>
  <si>
    <t>Guardarecursos municipales, guardarecursos del CONAP, leñadores</t>
  </si>
  <si>
    <t>Guardarecursos municipales, CONAP</t>
  </si>
  <si>
    <t>Guardarecursos municipales, CONAP, leñadores</t>
  </si>
  <si>
    <t>Capacitación a personal guardarecursos en tema de control de incendios</t>
  </si>
  <si>
    <t>Jornadas informativas de manejo adecuado del fuego a agricultores</t>
  </si>
  <si>
    <t>Guardarecursos municipales, CONAP, AVM</t>
  </si>
  <si>
    <r>
      <rPr>
        <b/>
        <sz val="10"/>
        <rFont val="Arial"/>
      </rPr>
      <t>Actividad 1.1.</t>
    </r>
    <r>
      <rPr>
        <sz val="10"/>
        <rFont val="Arial"/>
      </rPr>
      <t xml:space="preserve"> </t>
    </r>
    <r>
      <rPr>
        <b/>
        <sz val="10"/>
        <rFont val="Arial"/>
      </rPr>
      <t xml:space="preserve">Patrullajes </t>
    </r>
  </si>
  <si>
    <t xml:space="preserve">Transporte </t>
  </si>
  <si>
    <t>Machetes</t>
  </si>
  <si>
    <t>Botas</t>
  </si>
  <si>
    <t>Capas</t>
  </si>
  <si>
    <t>Lazo</t>
  </si>
  <si>
    <t xml:space="preserve">Linternas </t>
  </si>
  <si>
    <t>Binoculares</t>
  </si>
  <si>
    <t>Cámara</t>
  </si>
  <si>
    <t>Chalecos</t>
  </si>
  <si>
    <t>unidad</t>
  </si>
  <si>
    <t>par</t>
  </si>
  <si>
    <t>metro</t>
  </si>
  <si>
    <t>Leñadores</t>
  </si>
  <si>
    <t>flete</t>
  </si>
  <si>
    <t>Actividad 2.2. Inspecciones y monitoreo a brechas</t>
  </si>
  <si>
    <t>Actividad 2.3. Combate de incendios forestales</t>
  </si>
  <si>
    <t>Leñadores y otros</t>
  </si>
  <si>
    <t>Brigada de CONRED</t>
  </si>
  <si>
    <t>Cascos</t>
  </si>
  <si>
    <t>Azadones</t>
  </si>
  <si>
    <r>
      <rPr>
        <b/>
        <sz val="10"/>
        <rFont val="Arial"/>
      </rPr>
      <t>Resultado 2.</t>
    </r>
    <r>
      <rPr>
        <sz val="10"/>
        <rFont val="Arial"/>
      </rPr>
      <t xml:space="preserve"> </t>
    </r>
    <r>
      <rPr>
        <b/>
        <sz val="10"/>
        <rFont val="Arial"/>
        <family val="2"/>
      </rPr>
      <t>Control de incendios forestales</t>
    </r>
  </si>
  <si>
    <t xml:space="preserve">unidad </t>
  </si>
  <si>
    <t>Palas</t>
  </si>
  <si>
    <t xml:space="preserve">Rastrillos </t>
  </si>
  <si>
    <t xml:space="preserve">Piochas </t>
  </si>
  <si>
    <t xml:space="preserve">Refacción </t>
  </si>
  <si>
    <t xml:space="preserve">Unidad </t>
  </si>
  <si>
    <t xml:space="preserve">Actividad 2.6. Jornadas informativas sobre quemas agrícolas   </t>
  </si>
  <si>
    <t xml:space="preserve">Radial </t>
  </si>
  <si>
    <t xml:space="preserve">Por anuncio </t>
  </si>
  <si>
    <t>Resultado 1. Protección y mantenimiento de nacimientos de agua.</t>
  </si>
  <si>
    <t xml:space="preserve">Personal de la Municipalidad </t>
  </si>
  <si>
    <t xml:space="preserve">Comités Pro-Playas </t>
  </si>
  <si>
    <t xml:space="preserve">Costales </t>
  </si>
  <si>
    <t xml:space="preserve">Actividad 1.1. Jornadas de limpieza en lugares turísticos </t>
  </si>
  <si>
    <t xml:space="preserve">Rótulos </t>
  </si>
  <si>
    <t xml:space="preserve">Monitor de Ambiente </t>
  </si>
  <si>
    <t xml:space="preserve">Supervisor de Tren de Aseo </t>
  </si>
  <si>
    <t xml:space="preserve">Albañil Municipal y otros </t>
  </si>
  <si>
    <t xml:space="preserve">Manguerras </t>
  </si>
  <si>
    <t xml:space="preserve">Tierra negra </t>
  </si>
  <si>
    <t xml:space="preserve">Bomba de mochila </t>
  </si>
  <si>
    <t xml:space="preserve">Bolsas para almácigos </t>
  </si>
  <si>
    <t xml:space="preserve">Toneles </t>
  </si>
  <si>
    <t xml:space="preserve">Caja para siembra </t>
  </si>
  <si>
    <t xml:space="preserve">Zaran </t>
  </si>
  <si>
    <t xml:space="preserve">Maya zaran polisombra </t>
  </si>
  <si>
    <t xml:space="preserve">Guantes </t>
  </si>
  <si>
    <t xml:space="preserve">Personal temporal </t>
  </si>
  <si>
    <t>Frasco</t>
  </si>
  <si>
    <t xml:space="preserve">Abono folear </t>
  </si>
  <si>
    <t>Yarda</t>
  </si>
  <si>
    <t>Par</t>
  </si>
  <si>
    <t xml:space="preserve">Metro </t>
  </si>
  <si>
    <t xml:space="preserve">Bambú (Jko') </t>
  </si>
  <si>
    <t xml:space="preserve">Alambre de amarre </t>
  </si>
  <si>
    <t xml:space="preserve">Arroba </t>
  </si>
  <si>
    <t>Rollo</t>
  </si>
  <si>
    <t xml:space="preserve">Pita </t>
  </si>
  <si>
    <t xml:space="preserve">Unidades </t>
  </si>
  <si>
    <t xml:space="preserve">Semillas </t>
  </si>
  <si>
    <t>PROGRAMA ,MANEJO DE RECURSOS NATURALES</t>
  </si>
  <si>
    <t xml:space="preserve">Traída de arrena blanca </t>
  </si>
  <si>
    <t>Metro</t>
  </si>
  <si>
    <t xml:space="preserve">Actividad 1.4 Jornadas de Reforestación </t>
  </si>
  <si>
    <t>Universidad de San Carlos USAC</t>
  </si>
  <si>
    <t xml:space="preserve">PRM Mirador Rey Tepepul, Santiago Atitlán, Sololá. </t>
  </si>
  <si>
    <t>Jornadas de limpieza y mantenimiento de lugares turísticos</t>
  </si>
  <si>
    <t>UMARN, viverista municipal</t>
  </si>
  <si>
    <t xml:space="preserve">Jornada de reforestación </t>
  </si>
  <si>
    <t xml:space="preserve">Actividad 2.3 Mantenimiento a reforestaciones  </t>
  </si>
  <si>
    <t xml:space="preserve">PRM Santiago Atitlán, Sololá </t>
  </si>
  <si>
    <t>Municipio de Santiago Atitlán</t>
  </si>
  <si>
    <t xml:space="preserve">Salón Municipal de Conferencias </t>
  </si>
  <si>
    <t xml:space="preserve">Promoción del área en página de FB y página web </t>
  </si>
  <si>
    <t>Habilitación de áreas de servicios sanitarios de uso público en área del mirador rey tepepul</t>
  </si>
  <si>
    <t>1,2,3</t>
  </si>
  <si>
    <t xml:space="preserve">Lograr mayor demanda de turistas que visitan el municipio </t>
  </si>
  <si>
    <t xml:space="preserve"> Fotografías e Informe  </t>
  </si>
  <si>
    <t xml:space="preserve">Fotografías e Informe  </t>
  </si>
  <si>
    <t xml:space="preserve"> fotografías e Informe</t>
  </si>
  <si>
    <t>UMARN Y CONAP</t>
  </si>
  <si>
    <t xml:space="preserve">UMARN </t>
  </si>
  <si>
    <t xml:space="preserve">Fotografías e informes </t>
  </si>
  <si>
    <t>Guardarecursos municipales, CONAP, Coordinador UMARN</t>
  </si>
  <si>
    <t xml:space="preserve">Colocación de rótulos en áreas con nacimientos </t>
  </si>
  <si>
    <t>UMARN, Guardarecursos municipales  y CONAP</t>
  </si>
  <si>
    <t>UMARN, Guardarecursos municipales y Monitor de Ambiente</t>
  </si>
  <si>
    <t>UMARN, Guardarecursosos municipales y CONAP</t>
  </si>
  <si>
    <t>UMARN, Guardarecursosos municipal y CONAP</t>
  </si>
  <si>
    <t>Guardarecursos municipales</t>
  </si>
  <si>
    <t>Guardarecursos CONAP</t>
  </si>
  <si>
    <t>Guardarecursos municipal</t>
  </si>
  <si>
    <t>Coordinador UMARN</t>
  </si>
  <si>
    <t xml:space="preserve">Actividad 2.5. Capacitación a los Guardarecursos </t>
  </si>
  <si>
    <t xml:space="preserve">Coordinador Municipal de Comunicación </t>
  </si>
  <si>
    <t>Actividad 1.2  Colocación de rótulos en áreas con nacimientos de agua</t>
  </si>
  <si>
    <t xml:space="preserve">Viverista Municipal </t>
  </si>
  <si>
    <t xml:space="preserve">Guardarecursos Municipal </t>
  </si>
  <si>
    <t xml:space="preserve">Guardarecursos CONAP </t>
  </si>
  <si>
    <t>Guardarecursos Municipales</t>
  </si>
  <si>
    <t>Viverista Municipal</t>
  </si>
  <si>
    <t xml:space="preserve">Coordinador UMARN </t>
  </si>
  <si>
    <t xml:space="preserve">PROGRAMA, USO PUBLICO </t>
  </si>
  <si>
    <t xml:space="preserve">TOTAL POR SUB-PROGRAMA </t>
  </si>
  <si>
    <t>SUB-PROGRAMA: Recreación y Turismo</t>
  </si>
  <si>
    <t>Resultado 1. Senderos del PRM en buen estado</t>
  </si>
  <si>
    <t xml:space="preserve">SUB-PROGRAMA: Divulgación y Relaciones Públicas </t>
  </si>
  <si>
    <t>PROGRAMA ASISTENCIA Y PARTICIPACIÓN COMUNITARIA</t>
  </si>
  <si>
    <t>Técnico CONAP</t>
  </si>
  <si>
    <t>Técnico Vivamos Mejor</t>
  </si>
  <si>
    <t>Técnico PDH</t>
  </si>
  <si>
    <t>Técnico CONRED</t>
  </si>
  <si>
    <t>Técnico ANAM</t>
  </si>
  <si>
    <t>Técnico AMSCLAE</t>
  </si>
  <si>
    <t>Técnico Asociación Amigos del Lago Atitlán</t>
  </si>
  <si>
    <t>Técnico OMAS</t>
  </si>
  <si>
    <t>Técnico ACOPEDIS</t>
  </si>
  <si>
    <t xml:space="preserve">Técnico Academia de Lenguas Mayas de Guatemala </t>
  </si>
  <si>
    <t>Técnico UVG</t>
  </si>
  <si>
    <t>Técnico MARN</t>
  </si>
  <si>
    <t>PROGRAMA ADMINISTRACIÓN</t>
  </si>
  <si>
    <t>Línea de acción: Planificación y evaluación de la gestión</t>
  </si>
  <si>
    <t>Concejal Municipal de Ambiente</t>
  </si>
  <si>
    <t>Actividad 2.2.  Presentación POA 2022</t>
  </si>
  <si>
    <t>Actividad 2.3.  Entrega de informe de avances</t>
  </si>
  <si>
    <t>Actividad 2.4. Evaluación de efectividad de manejo</t>
  </si>
  <si>
    <t>Atividad 1.1. Mantenimiento y limpieza del sendero a la Mansión del Quetzal</t>
  </si>
  <si>
    <t xml:space="preserve">Guardián del Parque </t>
  </si>
  <si>
    <t>Resultado 1. Población local conozcan las principales actividades del Parque Regional Municipal Rey Tepepul, Santiago Atitlán, Sololá</t>
  </si>
  <si>
    <t xml:space="preserve">Técnico en sistemas </t>
  </si>
  <si>
    <t xml:space="preserve">Materiales </t>
  </si>
  <si>
    <t xml:space="preserve">Página web </t>
  </si>
  <si>
    <t xml:space="preserve">Atividad 1.1. Promoción del áreas de turismo a través de página web, fcb y otras. </t>
  </si>
  <si>
    <t xml:space="preserve">Coordinador municipal de comunicación </t>
  </si>
  <si>
    <t>Pago de internet</t>
  </si>
  <si>
    <t>Muni</t>
  </si>
  <si>
    <t xml:space="preserve">Actividad 1.1. admimnistradores del PRM  capacitados en gestión de áreas protegidas </t>
  </si>
  <si>
    <t>Resultado 1. Capacitar al coordinador y guardarecursos en el manejo del PRM</t>
  </si>
  <si>
    <t xml:space="preserve">Resultado 1. Coordinación de actividades dentro del parque </t>
  </si>
  <si>
    <t xml:space="preserve">Actividad 1.1. Reuniones del Concejo y oficina de ambiente UMARN </t>
  </si>
  <si>
    <t>Fotografías, informe.</t>
  </si>
  <si>
    <t xml:space="preserve">Prestar comodidad y servicios básicos a los turistas locales y extranjeros </t>
  </si>
  <si>
    <t>UMARN y Guardarecursoso municipales y CONAP</t>
  </si>
  <si>
    <t>Comisión municipal y la UMARN</t>
  </si>
  <si>
    <t>Guardián de parque</t>
  </si>
  <si>
    <t>1,3</t>
  </si>
  <si>
    <t xml:space="preserve">Traslado de personal </t>
  </si>
  <si>
    <t>Fotografías e informe de labores</t>
  </si>
  <si>
    <t>Mantenimiento y limpieza del sendero a la Mansión del Quetzal</t>
  </si>
  <si>
    <t>Atividad 1.2 Habilitación de áreas de servicios sanitarios de uso público en área del Mirador Rey Tepepul</t>
  </si>
  <si>
    <t xml:space="preserve">Traslado de agua </t>
  </si>
  <si>
    <t xml:space="preserve">viaje </t>
  </si>
  <si>
    <t xml:space="preserve">libras </t>
  </si>
  <si>
    <t>Actividad 2.1. Mantenimiento y limpieza de  rondas corta fuego en el área protegida.</t>
  </si>
  <si>
    <t xml:space="preserve">Caja </t>
  </si>
  <si>
    <t>Actividad</t>
  </si>
  <si>
    <t xml:space="preserve">Coordiandor UMARN </t>
  </si>
  <si>
    <t>0.037 x100000</t>
  </si>
  <si>
    <t xml:space="preserve">Flete </t>
  </si>
  <si>
    <t>Capacitar al administrador y guardarecurso en el manejo del PRM</t>
  </si>
  <si>
    <t>CONAP y UMARN</t>
  </si>
  <si>
    <t xml:space="preserve">Resultado </t>
  </si>
  <si>
    <t>Coordinación, elaboración y presentación de instrumentos de gestión de las áreas protegidas</t>
  </si>
  <si>
    <t xml:space="preserve">Mantenimiento y producción del vivero municipal </t>
  </si>
  <si>
    <t xml:space="preserve">Actividad 1.3 Mantenimiento y producción del Vivero Forestal </t>
  </si>
  <si>
    <t>Actividad 2.1.  Presentación POA 2022</t>
  </si>
  <si>
    <t>PLAN OPERATIVO ANUAL POA 2022</t>
  </si>
  <si>
    <t>Resultado esperado 2022</t>
  </si>
  <si>
    <t>Resultado Esperado 2022</t>
  </si>
  <si>
    <t xml:space="preserve">Actividad 2.7. Vehículos para monitoreo y seguimiento de actividades de la UMARN  </t>
  </si>
  <si>
    <t xml:space="preserve">Toyota Hilux 4x4 </t>
  </si>
  <si>
    <t xml:space="preserve">Motocicleta Honda </t>
  </si>
  <si>
    <t xml:space="preserve">Compra </t>
  </si>
  <si>
    <t xml:space="preserve">Estudio del proyecto canopy </t>
  </si>
  <si>
    <t xml:space="preserve">fotografías e informe de labores </t>
  </si>
  <si>
    <t xml:space="preserve">Compra de  Vehículo Hilux 4x4 para monitoreo y seguimiento de actividades de la UMARN </t>
  </si>
  <si>
    <t xml:space="preserve">Compra de Motocicleta Honda </t>
  </si>
  <si>
    <t>Actividad 2.7. Proyecto de Inversión en el Sector Turístico para la Construcción de un Eco Zipline y Eco Zipcoaster en el Mirador Rey Tepepul</t>
  </si>
  <si>
    <t xml:space="preserve"> Estudio de proyecto de Inversión en el Sector Turístico para la Construcción de un Eco Zipline y Eco Zipcoaster en el Mirador Rey Tepepul</t>
  </si>
  <si>
    <t xml:space="preserve">PRESUPUESTO POA 2022 PARQUE REGIONAL MUNICIPAL EL MIRADOR REY TEPEPUL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</si>
</sst>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&quot;$&quot;* #,##0.00_-;\-&quot;$&quot;* #,##0.00_-;_-&quot;$&quot;* &quot;-&quot;??_-;_-@_-"/>
    <numFmt numFmtId="166" formatCode="&quot;Q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Cambria"/>
      <family val="1"/>
    </font>
    <font>
      <b/>
      <sz val="10"/>
      <color rgb="FF33CCCC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b/>
      <sz val="10"/>
      <name val="Arial"/>
    </font>
    <font>
      <b/>
      <sz val="14"/>
      <color rgb="FFFF0000"/>
      <name val="Arial"/>
    </font>
    <font>
      <b/>
      <sz val="12"/>
      <name val="Arial"/>
    </font>
    <font>
      <sz val="10"/>
      <name val="Arial"/>
    </font>
    <font>
      <b/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1158"/>
        <bgColor rgb="FFDAEEF3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CFEDC3"/>
        <bgColor rgb="FFCFEDC3"/>
      </patternFill>
    </fill>
    <fill>
      <patternFill patternType="solid">
        <fgColor rgb="FFB2A1C7"/>
        <bgColor rgb="FFB2A1C7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DFEC"/>
        <bgColor rgb="FFE5DFE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E5DFEC"/>
      </patternFill>
    </fill>
    <fill>
      <patternFill patternType="solid">
        <fgColor theme="5" tint="0.79998168889431442"/>
        <bgColor rgb="FFE5DFEC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21" fillId="0" borderId="0"/>
  </cellStyleXfs>
  <cellXfs count="403">
    <xf numFmtId="0" fontId="0" fillId="0" borderId="0" xfId="0"/>
    <xf numFmtId="0" fontId="0" fillId="2" borderId="0" xfId="0" applyFill="1"/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0" xfId="0" applyFill="1" applyBorder="1"/>
    <xf numFmtId="49" fontId="4" fillId="2" borderId="8" xfId="0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/>
    </xf>
    <xf numFmtId="0" fontId="5" fillId="2" borderId="4" xfId="0" applyFont="1" applyFill="1" applyBorder="1"/>
    <xf numFmtId="164" fontId="6" fillId="2" borderId="8" xfId="1" applyNumberFormat="1" applyFont="1" applyFill="1" applyBorder="1" applyAlignment="1">
      <alignment horizontal="left" vertical="center" wrapText="1"/>
    </xf>
    <xf numFmtId="0" fontId="5" fillId="2" borderId="10" xfId="0" applyFont="1" applyFill="1" applyBorder="1"/>
    <xf numFmtId="0" fontId="0" fillId="2" borderId="0" xfId="0" applyFill="1"/>
    <xf numFmtId="0" fontId="5" fillId="2" borderId="0" xfId="0" applyFont="1" applyFill="1" applyBorder="1"/>
    <xf numFmtId="0" fontId="6" fillId="2" borderId="8" xfId="0" applyFont="1" applyFill="1" applyBorder="1" applyAlignment="1">
      <alignment horizontal="left" vertical="center" wrapText="1"/>
    </xf>
    <xf numFmtId="0" fontId="10" fillId="2" borderId="4" xfId="0" applyFont="1" applyFill="1" applyBorder="1"/>
    <xf numFmtId="0" fontId="10" fillId="2" borderId="0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top"/>
    </xf>
    <xf numFmtId="0" fontId="5" fillId="2" borderId="12" xfId="0" applyFont="1" applyFill="1" applyBorder="1"/>
    <xf numFmtId="0" fontId="5" fillId="2" borderId="5" xfId="0" applyFont="1" applyFill="1" applyBorder="1"/>
    <xf numFmtId="0" fontId="5" fillId="2" borderId="11" xfId="0" applyFont="1" applyFill="1" applyBorder="1"/>
    <xf numFmtId="49" fontId="11" fillId="2" borderId="8" xfId="0" applyNumberFormat="1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1" applyFont="1" applyFill="1" applyBorder="1" applyAlignment="1">
      <alignment vertical="center"/>
    </xf>
    <xf numFmtId="164" fontId="10" fillId="2" borderId="8" xfId="1" applyFont="1" applyFill="1" applyBorder="1" applyAlignment="1">
      <alignment horizontal="center" vertical="center"/>
    </xf>
    <xf numFmtId="164" fontId="0" fillId="2" borderId="0" xfId="1" applyFont="1" applyFill="1"/>
    <xf numFmtId="0" fontId="10" fillId="2" borderId="8" xfId="0" applyFont="1" applyFill="1" applyBorder="1" applyAlignment="1">
      <alignment horizontal="center" vertical="center" wrapText="1"/>
    </xf>
    <xf numFmtId="164" fontId="13" fillId="4" borderId="11" xfId="0" applyNumberFormat="1" applyFont="1" applyFill="1" applyBorder="1"/>
    <xf numFmtId="164" fontId="13" fillId="3" borderId="8" xfId="0" applyNumberFormat="1" applyFont="1" applyFill="1" applyBorder="1"/>
    <xf numFmtId="0" fontId="9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5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1" applyFont="1" applyFill="1" applyBorder="1" applyAlignment="1">
      <alignment vertical="center"/>
    </xf>
    <xf numFmtId="0" fontId="16" fillId="5" borderId="0" xfId="5" applyFont="1" applyFill="1" applyBorder="1" applyAlignment="1">
      <alignment horizontal="center"/>
    </xf>
    <xf numFmtId="0" fontId="15" fillId="0" borderId="0" xfId="5" applyFont="1" applyAlignment="1"/>
    <xf numFmtId="0" fontId="2" fillId="5" borderId="0" xfId="5" applyFont="1" applyFill="1" applyBorder="1"/>
    <xf numFmtId="0" fontId="18" fillId="5" borderId="0" xfId="5" applyFont="1" applyFill="1" applyBorder="1" applyAlignment="1">
      <alignment horizontal="center" vertical="center"/>
    </xf>
    <xf numFmtId="0" fontId="19" fillId="5" borderId="0" xfId="5" applyFont="1" applyFill="1" applyBorder="1" applyAlignment="1">
      <alignment horizontal="center" vertical="top" wrapText="1"/>
    </xf>
    <xf numFmtId="0" fontId="19" fillId="5" borderId="0" xfId="5" applyFont="1" applyFill="1" applyBorder="1" applyAlignment="1">
      <alignment horizontal="left" vertical="top" wrapText="1"/>
    </xf>
    <xf numFmtId="2" fontId="19" fillId="5" borderId="0" xfId="5" applyNumberFormat="1" applyFont="1" applyFill="1" applyBorder="1" applyAlignment="1">
      <alignment horizontal="left" vertical="top" wrapText="1"/>
    </xf>
    <xf numFmtId="0" fontId="2" fillId="5" borderId="0" xfId="5" applyFont="1" applyFill="1" applyBorder="1" applyAlignment="1">
      <alignment horizontal="center" vertical="top" wrapText="1"/>
    </xf>
    <xf numFmtId="0" fontId="2" fillId="5" borderId="0" xfId="5" applyFont="1" applyFill="1" applyBorder="1" applyAlignment="1">
      <alignment horizontal="left" vertical="top" wrapText="1"/>
    </xf>
    <xf numFmtId="2" fontId="2" fillId="5" borderId="0" xfId="5" applyNumberFormat="1" applyFont="1" applyFill="1" applyBorder="1" applyAlignment="1">
      <alignment horizontal="left" vertical="top" wrapText="1"/>
    </xf>
    <xf numFmtId="0" fontId="3" fillId="5" borderId="0" xfId="5" applyFont="1" applyFill="1" applyBorder="1" applyAlignment="1">
      <alignment horizontal="center" vertical="top"/>
    </xf>
    <xf numFmtId="49" fontId="3" fillId="5" borderId="0" xfId="5" applyNumberFormat="1" applyFont="1" applyFill="1" applyBorder="1" applyAlignment="1">
      <alignment horizontal="center" vertical="top" wrapText="1"/>
    </xf>
    <xf numFmtId="49" fontId="3" fillId="5" borderId="0" xfId="5" applyNumberFormat="1" applyFont="1" applyFill="1" applyBorder="1" applyAlignment="1">
      <alignment vertical="top" wrapText="1"/>
    </xf>
    <xf numFmtId="0" fontId="2" fillId="5" borderId="0" xfId="5" applyFont="1" applyFill="1" applyBorder="1" applyAlignment="1">
      <alignment horizontal="center"/>
    </xf>
    <xf numFmtId="0" fontId="2" fillId="5" borderId="0" xfId="5" applyFont="1" applyFill="1" applyBorder="1" applyAlignment="1">
      <alignment horizontal="left" vertical="center"/>
    </xf>
    <xf numFmtId="0" fontId="2" fillId="5" borderId="0" xfId="5" applyFont="1" applyFill="1" applyBorder="1" applyAlignment="1">
      <alignment vertical="center"/>
    </xf>
    <xf numFmtId="49" fontId="3" fillId="5" borderId="25" xfId="5" applyNumberFormat="1" applyFont="1" applyFill="1" applyBorder="1" applyAlignment="1">
      <alignment vertical="top" wrapText="1"/>
    </xf>
    <xf numFmtId="49" fontId="3" fillId="5" borderId="26" xfId="5" applyNumberFormat="1" applyFont="1" applyFill="1" applyBorder="1" applyAlignment="1">
      <alignment vertical="top" wrapText="1"/>
    </xf>
    <xf numFmtId="49" fontId="3" fillId="5" borderId="27" xfId="5" applyNumberFormat="1" applyFont="1" applyFill="1" applyBorder="1" applyAlignment="1">
      <alignment vertical="top" wrapText="1"/>
    </xf>
    <xf numFmtId="0" fontId="3" fillId="5" borderId="25" xfId="5" applyFont="1" applyFill="1" applyBorder="1" applyAlignment="1">
      <alignment horizontal="center" vertical="top"/>
    </xf>
    <xf numFmtId="0" fontId="3" fillId="5" borderId="26" xfId="5" applyFont="1" applyFill="1" applyBorder="1" applyAlignment="1">
      <alignment horizontal="center" vertical="top"/>
    </xf>
    <xf numFmtId="0" fontId="3" fillId="5" borderId="27" xfId="5" applyFont="1" applyFill="1" applyBorder="1" applyAlignment="1">
      <alignment horizontal="center" vertical="top"/>
    </xf>
    <xf numFmtId="0" fontId="19" fillId="5" borderId="1" xfId="5" applyFont="1" applyFill="1" applyBorder="1" applyAlignment="1">
      <alignment horizontal="center" vertical="center" wrapText="1"/>
    </xf>
    <xf numFmtId="49" fontId="19" fillId="5" borderId="1" xfId="5" applyNumberFormat="1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21" fillId="0" borderId="0" xfId="6" applyFont="1" applyAlignment="1"/>
    <xf numFmtId="166" fontId="22" fillId="7" borderId="26" xfId="6" applyNumberFormat="1" applyFont="1" applyFill="1" applyBorder="1" applyAlignment="1">
      <alignment horizontal="center" vertical="center" wrapText="1"/>
    </xf>
    <xf numFmtId="166" fontId="24" fillId="9" borderId="30" xfId="6" applyNumberFormat="1" applyFont="1" applyFill="1" applyBorder="1" applyAlignment="1">
      <alignment horizontal="center"/>
    </xf>
    <xf numFmtId="0" fontId="25" fillId="0" borderId="30" xfId="6" applyFont="1" applyBorder="1"/>
    <xf numFmtId="166" fontId="26" fillId="11" borderId="30" xfId="6" applyNumberFormat="1" applyFont="1" applyFill="1" applyBorder="1" applyAlignment="1">
      <alignment horizontal="center" vertical="center" wrapText="1"/>
    </xf>
    <xf numFmtId="0" fontId="25" fillId="13" borderId="30" xfId="6" applyFont="1" applyFill="1" applyBorder="1"/>
    <xf numFmtId="166" fontId="22" fillId="12" borderId="30" xfId="6" applyNumberFormat="1" applyFont="1" applyFill="1" applyBorder="1" applyAlignment="1">
      <alignment horizontal="center" vertical="center" wrapText="1"/>
    </xf>
    <xf numFmtId="0" fontId="25" fillId="15" borderId="30" xfId="6" applyFont="1" applyFill="1" applyBorder="1"/>
    <xf numFmtId="166" fontId="22" fillId="15" borderId="30" xfId="6" applyNumberFormat="1" applyFont="1" applyFill="1" applyBorder="1"/>
    <xf numFmtId="166" fontId="25" fillId="0" borderId="30" xfId="6" applyNumberFormat="1" applyFont="1" applyBorder="1"/>
    <xf numFmtId="0" fontId="25" fillId="0" borderId="26" xfId="6" applyFont="1" applyBorder="1"/>
    <xf numFmtId="0" fontId="25" fillId="13" borderId="32" xfId="6" applyFont="1" applyFill="1" applyBorder="1"/>
    <xf numFmtId="0" fontId="25" fillId="0" borderId="30" xfId="6" applyFont="1" applyFill="1" applyBorder="1"/>
    <xf numFmtId="166" fontId="25" fillId="0" borderId="30" xfId="6" applyNumberFormat="1" applyFont="1" applyFill="1" applyBorder="1"/>
    <xf numFmtId="0" fontId="25" fillId="0" borderId="26" xfId="6" applyFont="1" applyFill="1" applyBorder="1"/>
    <xf numFmtId="166" fontId="25" fillId="0" borderId="26" xfId="6" applyNumberFormat="1" applyFont="1" applyBorder="1"/>
    <xf numFmtId="166" fontId="25" fillId="0" borderId="1" xfId="6" applyNumberFormat="1" applyFont="1" applyBorder="1"/>
    <xf numFmtId="0" fontId="25" fillId="0" borderId="1" xfId="6" applyFont="1" applyBorder="1"/>
    <xf numFmtId="0" fontId="21" fillId="0" borderId="0" xfId="6" applyFont="1" applyFill="1" applyAlignment="1"/>
    <xf numFmtId="0" fontId="25" fillId="16" borderId="30" xfId="6" applyFont="1" applyFill="1" applyBorder="1"/>
    <xf numFmtId="166" fontId="22" fillId="16" borderId="30" xfId="6" applyNumberFormat="1" applyFont="1" applyFill="1" applyBorder="1"/>
    <xf numFmtId="0" fontId="6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5" fillId="0" borderId="35" xfId="6" applyFont="1" applyBorder="1"/>
    <xf numFmtId="49" fontId="6" fillId="2" borderId="6" xfId="0" applyNumberFormat="1" applyFont="1" applyFill="1" applyBorder="1" applyAlignment="1">
      <alignment horizontal="center" vertical="center" wrapText="1"/>
    </xf>
    <xf numFmtId="0" fontId="2" fillId="0" borderId="30" xfId="6" applyFont="1" applyBorder="1"/>
    <xf numFmtId="0" fontId="15" fillId="0" borderId="0" xfId="6" applyFont="1" applyAlignment="1"/>
    <xf numFmtId="0" fontId="21" fillId="0" borderId="17" xfId="6" applyFont="1" applyFill="1" applyBorder="1" applyAlignment="1"/>
    <xf numFmtId="0" fontId="25" fillId="0" borderId="40" xfId="6" applyFont="1" applyBorder="1"/>
    <xf numFmtId="0" fontId="2" fillId="0" borderId="33" xfId="6" applyFont="1" applyBorder="1"/>
    <xf numFmtId="0" fontId="25" fillId="0" borderId="32" xfId="6" applyFont="1" applyFill="1" applyBorder="1"/>
    <xf numFmtId="0" fontId="21" fillId="0" borderId="1" xfId="6" applyFont="1" applyFill="1" applyBorder="1" applyAlignment="1"/>
    <xf numFmtId="0" fontId="2" fillId="0" borderId="35" xfId="6" applyFont="1" applyBorder="1"/>
    <xf numFmtId="0" fontId="21" fillId="0" borderId="1" xfId="6" applyFont="1" applyBorder="1" applyAlignment="1"/>
    <xf numFmtId="0" fontId="25" fillId="0" borderId="35" xfId="6" applyFont="1" applyBorder="1"/>
    <xf numFmtId="0" fontId="2" fillId="0" borderId="34" xfId="6" applyFont="1" applyBorder="1"/>
    <xf numFmtId="0" fontId="2" fillId="0" borderId="26" xfId="6" applyFont="1" applyBorder="1"/>
    <xf numFmtId="0" fontId="2" fillId="0" borderId="1" xfId="6" applyFont="1" applyBorder="1"/>
    <xf numFmtId="0" fontId="25" fillId="15" borderId="32" xfId="6" applyFont="1" applyFill="1" applyBorder="1"/>
    <xf numFmtId="166" fontId="22" fillId="15" borderId="32" xfId="6" applyNumberFormat="1" applyFont="1" applyFill="1" applyBorder="1"/>
    <xf numFmtId="166" fontId="22" fillId="12" borderId="32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/>
    <xf numFmtId="49" fontId="6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1" applyFont="1" applyFill="1" applyBorder="1" applyAlignment="1">
      <alignment horizontal="center" vertical="center"/>
    </xf>
    <xf numFmtId="164" fontId="10" fillId="2" borderId="6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 wrapText="1"/>
    </xf>
    <xf numFmtId="164" fontId="5" fillId="2" borderId="15" xfId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/>
    <xf numFmtId="166" fontId="16" fillId="9" borderId="30" xfId="6" applyNumberFormat="1" applyFont="1" applyFill="1" applyBorder="1" applyAlignment="1">
      <alignment horizontal="center"/>
    </xf>
    <xf numFmtId="166" fontId="16" fillId="14" borderId="30" xfId="6" applyNumberFormat="1" applyFont="1" applyFill="1" applyBorder="1" applyAlignment="1">
      <alignment horizontal="center"/>
    </xf>
    <xf numFmtId="166" fontId="29" fillId="11" borderId="30" xfId="6" applyNumberFormat="1" applyFont="1" applyFill="1" applyBorder="1" applyAlignment="1">
      <alignment horizontal="center" vertical="center" wrapText="1"/>
    </xf>
    <xf numFmtId="166" fontId="3" fillId="14" borderId="30" xfId="6" applyNumberFormat="1" applyFont="1" applyFill="1" applyBorder="1" applyAlignment="1">
      <alignment horizontal="center" vertical="center" wrapText="1"/>
    </xf>
    <xf numFmtId="166" fontId="3" fillId="0" borderId="30" xfId="6" applyNumberFormat="1" applyFont="1" applyBorder="1"/>
    <xf numFmtId="166" fontId="2" fillId="0" borderId="30" xfId="6" applyNumberFormat="1" applyFont="1" applyBorder="1"/>
    <xf numFmtId="0" fontId="2" fillId="17" borderId="26" xfId="6" applyFont="1" applyFill="1" applyBorder="1"/>
    <xf numFmtId="166" fontId="3" fillId="17" borderId="26" xfId="6" applyNumberFormat="1" applyFont="1" applyFill="1" applyBorder="1"/>
    <xf numFmtId="0" fontId="15" fillId="0" borderId="1" xfId="6" applyFont="1" applyBorder="1" applyAlignment="1"/>
    <xf numFmtId="166" fontId="2" fillId="0" borderId="26" xfId="6" applyNumberFormat="1" applyFont="1" applyBorder="1"/>
    <xf numFmtId="166" fontId="16" fillId="9" borderId="32" xfId="6" applyNumberFormat="1" applyFont="1" applyFill="1" applyBorder="1" applyAlignment="1">
      <alignment horizontal="center"/>
    </xf>
    <xf numFmtId="0" fontId="15" fillId="0" borderId="38" xfId="6" applyFont="1" applyBorder="1" applyAlignment="1"/>
    <xf numFmtId="8" fontId="15" fillId="0" borderId="38" xfId="6" applyNumberFormat="1" applyFont="1" applyBorder="1" applyAlignment="1"/>
    <xf numFmtId="166" fontId="15" fillId="0" borderId="1" xfId="6" applyNumberFormat="1" applyFont="1" applyBorder="1" applyAlignment="1"/>
    <xf numFmtId="8" fontId="15" fillId="0" borderId="38" xfId="6" applyNumberFormat="1" applyFont="1" applyBorder="1" applyAlignment="1">
      <alignment horizontal="right"/>
    </xf>
    <xf numFmtId="8" fontId="15" fillId="0" borderId="1" xfId="6" applyNumberFormat="1" applyFont="1" applyBorder="1" applyAlignment="1"/>
    <xf numFmtId="166" fontId="15" fillId="0" borderId="38" xfId="6" applyNumberFormat="1" applyFont="1" applyBorder="1" applyAlignment="1"/>
    <xf numFmtId="0" fontId="2" fillId="0" borderId="29" xfId="6" applyFont="1" applyBorder="1"/>
    <xf numFmtId="166" fontId="3" fillId="18" borderId="30" xfId="6" applyNumberFormat="1" applyFont="1" applyFill="1" applyBorder="1" applyAlignment="1">
      <alignment horizontal="center" vertical="center" wrapText="1"/>
    </xf>
    <xf numFmtId="0" fontId="20" fillId="5" borderId="1" xfId="5" applyFont="1" applyFill="1" applyBorder="1" applyAlignment="1">
      <alignment horizontal="center" vertical="center" wrapText="1"/>
    </xf>
    <xf numFmtId="164" fontId="19" fillId="5" borderId="1" xfId="5" applyNumberFormat="1" applyFont="1" applyFill="1" applyBorder="1" applyAlignment="1">
      <alignment horizontal="center" vertical="center" wrapText="1"/>
    </xf>
    <xf numFmtId="166" fontId="5" fillId="2" borderId="8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5" fillId="0" borderId="1" xfId="6" applyFont="1" applyFill="1" applyBorder="1" applyAlignment="1"/>
    <xf numFmtId="166" fontId="15" fillId="0" borderId="1" xfId="6" applyNumberFormat="1" applyFont="1" applyFill="1" applyBorder="1" applyAlignment="1"/>
    <xf numFmtId="166" fontId="2" fillId="0" borderId="1" xfId="6" applyNumberFormat="1" applyFont="1" applyFill="1" applyBorder="1"/>
    <xf numFmtId="8" fontId="15" fillId="0" borderId="1" xfId="6" applyNumberFormat="1" applyFont="1" applyFill="1" applyBorder="1" applyAlignment="1"/>
    <xf numFmtId="2" fontId="25" fillId="0" borderId="1" xfId="6" applyNumberFormat="1" applyFont="1" applyBorder="1"/>
    <xf numFmtId="0" fontId="2" fillId="0" borderId="1" xfId="6" applyFont="1" applyFill="1" applyBorder="1"/>
    <xf numFmtId="0" fontId="25" fillId="0" borderId="1" xfId="6" applyFont="1" applyFill="1" applyBorder="1"/>
    <xf numFmtId="166" fontId="25" fillId="0" borderId="1" xfId="6" applyNumberFormat="1" applyFont="1" applyFill="1" applyBorder="1"/>
    <xf numFmtId="0" fontId="4" fillId="2" borderId="8" xfId="0" applyFont="1" applyFill="1" applyBorder="1" applyAlignment="1">
      <alignment horizontal="center" vertical="center"/>
    </xf>
    <xf numFmtId="0" fontId="15" fillId="0" borderId="0" xfId="6" applyFont="1" applyFill="1" applyBorder="1" applyAlignment="1"/>
    <xf numFmtId="49" fontId="20" fillId="5" borderId="1" xfId="5" applyNumberFormat="1" applyFont="1" applyFill="1" applyBorder="1" applyAlignment="1">
      <alignment horizontal="center" vertical="center" wrapText="1"/>
    </xf>
    <xf numFmtId="164" fontId="19" fillId="5" borderId="48" xfId="5" applyNumberFormat="1" applyFont="1" applyFill="1" applyBorder="1" applyAlignment="1">
      <alignment horizontal="center" vertical="center" wrapText="1"/>
    </xf>
    <xf numFmtId="0" fontId="2" fillId="5" borderId="4" xfId="5" applyFont="1" applyFill="1" applyBorder="1"/>
    <xf numFmtId="44" fontId="13" fillId="3" borderId="8" xfId="0" applyNumberFormat="1" applyFont="1" applyFill="1" applyBorder="1" applyAlignment="1">
      <alignment vertical="center"/>
    </xf>
    <xf numFmtId="164" fontId="5" fillId="2" borderId="6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164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2" fillId="0" borderId="33" xfId="6" applyFont="1" applyBorder="1" applyAlignment="1">
      <alignment wrapText="1"/>
    </xf>
    <xf numFmtId="0" fontId="2" fillId="20" borderId="30" xfId="6" applyFont="1" applyFill="1" applyBorder="1"/>
    <xf numFmtId="166" fontId="3" fillId="20" borderId="30" xfId="6" applyNumberFormat="1" applyFont="1" applyFill="1" applyBorder="1"/>
    <xf numFmtId="166" fontId="22" fillId="7" borderId="50" xfId="6" applyNumberFormat="1" applyFont="1" applyFill="1" applyBorder="1" applyAlignment="1">
      <alignment horizontal="center" vertical="center" wrapText="1"/>
    </xf>
    <xf numFmtId="166" fontId="24" fillId="9" borderId="33" xfId="6" applyNumberFormat="1" applyFont="1" applyFill="1" applyBorder="1" applyAlignment="1">
      <alignment horizontal="center"/>
    </xf>
    <xf numFmtId="166" fontId="26" fillId="11" borderId="33" xfId="6" applyNumberFormat="1" applyFont="1" applyFill="1" applyBorder="1" applyAlignment="1">
      <alignment horizontal="center" vertical="center" wrapText="1"/>
    </xf>
    <xf numFmtId="166" fontId="22" fillId="12" borderId="33" xfId="6" applyNumberFormat="1" applyFont="1" applyFill="1" applyBorder="1" applyAlignment="1">
      <alignment horizontal="center" vertical="center" wrapText="1"/>
    </xf>
    <xf numFmtId="166" fontId="22" fillId="15" borderId="33" xfId="6" applyNumberFormat="1" applyFont="1" applyFill="1" applyBorder="1"/>
    <xf numFmtId="166" fontId="22" fillId="0" borderId="33" xfId="6" applyNumberFormat="1" applyFont="1" applyBorder="1"/>
    <xf numFmtId="166" fontId="22" fillId="0" borderId="50" xfId="6" applyNumberFormat="1" applyFont="1" applyBorder="1"/>
    <xf numFmtId="166" fontId="22" fillId="0" borderId="17" xfId="6" applyNumberFormat="1" applyFont="1" applyBorder="1"/>
    <xf numFmtId="166" fontId="22" fillId="15" borderId="36" xfId="6" applyNumberFormat="1" applyFont="1" applyFill="1" applyBorder="1"/>
    <xf numFmtId="166" fontId="22" fillId="12" borderId="36" xfId="6" applyNumberFormat="1" applyFont="1" applyFill="1" applyBorder="1" applyAlignment="1">
      <alignment horizontal="center" vertical="center" wrapText="1"/>
    </xf>
    <xf numFmtId="166" fontId="22" fillId="16" borderId="33" xfId="6" applyNumberFormat="1" applyFont="1" applyFill="1" applyBorder="1"/>
    <xf numFmtId="166" fontId="3" fillId="0" borderId="17" xfId="6" applyNumberFormat="1" applyFont="1" applyBorder="1"/>
    <xf numFmtId="166" fontId="22" fillId="0" borderId="17" xfId="6" applyNumberFormat="1" applyFont="1" applyFill="1" applyBorder="1"/>
    <xf numFmtId="166" fontId="16" fillId="9" borderId="36" xfId="6" applyNumberFormat="1" applyFont="1" applyFill="1" applyBorder="1" applyAlignment="1">
      <alignment horizontal="center"/>
    </xf>
    <xf numFmtId="166" fontId="16" fillId="14" borderId="33" xfId="6" applyNumberFormat="1" applyFont="1" applyFill="1" applyBorder="1" applyAlignment="1">
      <alignment horizontal="center"/>
    </xf>
    <xf numFmtId="166" fontId="29" fillId="11" borderId="33" xfId="6" applyNumberFormat="1" applyFont="1" applyFill="1" applyBorder="1" applyAlignment="1">
      <alignment horizontal="center" vertical="center" wrapText="1"/>
    </xf>
    <xf numFmtId="166" fontId="3" fillId="14" borderId="33" xfId="6" applyNumberFormat="1" applyFont="1" applyFill="1" applyBorder="1" applyAlignment="1">
      <alignment horizontal="center" vertical="center" wrapText="1"/>
    </xf>
    <xf numFmtId="166" fontId="3" fillId="0" borderId="33" xfId="6" applyNumberFormat="1" applyFont="1" applyBorder="1"/>
    <xf numFmtId="166" fontId="3" fillId="17" borderId="50" xfId="6" applyNumberFormat="1" applyFont="1" applyFill="1" applyBorder="1"/>
    <xf numFmtId="166" fontId="3" fillId="0" borderId="33" xfId="6" applyNumberFormat="1" applyFont="1" applyFill="1" applyBorder="1"/>
    <xf numFmtId="8" fontId="29" fillId="0" borderId="51" xfId="6" applyNumberFormat="1" applyFont="1" applyBorder="1" applyAlignment="1">
      <alignment horizontal="right"/>
    </xf>
    <xf numFmtId="166" fontId="29" fillId="0" borderId="51" xfId="6" applyNumberFormat="1" applyFont="1" applyBorder="1" applyAlignment="1"/>
    <xf numFmtId="166" fontId="29" fillId="0" borderId="17" xfId="6" applyNumberFormat="1" applyFont="1" applyBorder="1" applyAlignment="1"/>
    <xf numFmtId="166" fontId="29" fillId="0" borderId="17" xfId="6" applyNumberFormat="1" applyFont="1" applyFill="1" applyBorder="1" applyAlignment="1"/>
    <xf numFmtId="166" fontId="16" fillId="9" borderId="33" xfId="6" applyNumberFormat="1" applyFont="1" applyFill="1" applyBorder="1" applyAlignment="1">
      <alignment horizontal="center"/>
    </xf>
    <xf numFmtId="166" fontId="3" fillId="0" borderId="50" xfId="6" applyNumberFormat="1" applyFont="1" applyBorder="1"/>
    <xf numFmtId="166" fontId="3" fillId="18" borderId="33" xfId="6" applyNumberFormat="1" applyFont="1" applyFill="1" applyBorder="1" applyAlignment="1">
      <alignment horizontal="center" vertical="center" wrapText="1"/>
    </xf>
    <xf numFmtId="166" fontId="3" fillId="20" borderId="33" xfId="6" applyNumberFormat="1" applyFont="1" applyFill="1" applyBorder="1"/>
    <xf numFmtId="0" fontId="21" fillId="0" borderId="0" xfId="6" applyFont="1" applyBorder="1" applyAlignment="1"/>
    <xf numFmtId="0" fontId="15" fillId="0" borderId="0" xfId="6" applyFont="1" applyBorder="1" applyAlignment="1"/>
    <xf numFmtId="166" fontId="25" fillId="0" borderId="0" xfId="6" applyNumberFormat="1" applyFont="1" applyBorder="1"/>
    <xf numFmtId="0" fontId="21" fillId="0" borderId="0" xfId="6" applyFont="1" applyFill="1" applyBorder="1" applyAlignment="1"/>
    <xf numFmtId="0" fontId="23" fillId="7" borderId="33" xfId="6" applyFont="1" applyFill="1" applyBorder="1" applyAlignment="1">
      <alignment horizontal="center" vertical="center" wrapText="1"/>
    </xf>
    <xf numFmtId="0" fontId="21" fillId="0" borderId="41" xfId="6" applyFont="1" applyBorder="1" applyAlignment="1"/>
    <xf numFmtId="0" fontId="21" fillId="0" borderId="41" xfId="6" applyFont="1" applyFill="1" applyBorder="1" applyAlignment="1"/>
    <xf numFmtId="0" fontId="15" fillId="0" borderId="41" xfId="6" applyFont="1" applyBorder="1" applyAlignment="1"/>
    <xf numFmtId="0" fontId="15" fillId="0" borderId="41" xfId="6" applyFont="1" applyFill="1" applyBorder="1" applyAlignment="1"/>
    <xf numFmtId="44" fontId="10" fillId="2" borderId="8" xfId="1" applyNumberFormat="1" applyFont="1" applyFill="1" applyBorder="1" applyAlignment="1">
      <alignment vertical="center"/>
    </xf>
    <xf numFmtId="44" fontId="9" fillId="2" borderId="6" xfId="1" applyNumberFormat="1" applyFont="1" applyFill="1" applyBorder="1" applyAlignment="1">
      <alignment vertical="center"/>
    </xf>
    <xf numFmtId="0" fontId="25" fillId="0" borderId="35" xfId="6" applyFont="1" applyBorder="1"/>
    <xf numFmtId="2" fontId="25" fillId="0" borderId="26" xfId="6" applyNumberFormat="1" applyFont="1" applyBorder="1"/>
    <xf numFmtId="2" fontId="25" fillId="0" borderId="53" xfId="6" applyNumberFormat="1" applyFont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4" fontId="13" fillId="3" borderId="7" xfId="0" applyNumberFormat="1" applyFont="1" applyFill="1" applyBorder="1"/>
    <xf numFmtId="0" fontId="8" fillId="2" borderId="6" xfId="0" applyFont="1" applyFill="1" applyBorder="1" applyAlignment="1">
      <alignment horizontal="center" vertical="center"/>
    </xf>
    <xf numFmtId="166" fontId="2" fillId="2" borderId="26" xfId="6" applyNumberFormat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top" wrapText="1"/>
    </xf>
    <xf numFmtId="49" fontId="4" fillId="2" borderId="14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5" fillId="2" borderId="5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10" xfId="0" applyFont="1" applyFill="1" applyBorder="1" applyAlignment="1"/>
    <xf numFmtId="0" fontId="6" fillId="2" borderId="5" xfId="0" applyFont="1" applyFill="1" applyBorder="1" applyAlignment="1"/>
    <xf numFmtId="0" fontId="6" fillId="2" borderId="11" xfId="0" applyFont="1" applyFill="1" applyBorder="1" applyAlignment="1"/>
    <xf numFmtId="49" fontId="6" fillId="2" borderId="8" xfId="0" applyNumberFormat="1" applyFont="1" applyFill="1" applyBorder="1" applyAlignment="1">
      <alignment horizontal="center" vertical="top" wrapText="1"/>
    </xf>
    <xf numFmtId="49" fontId="3" fillId="5" borderId="20" xfId="5" applyNumberFormat="1" applyFont="1" applyFill="1" applyBorder="1" applyAlignment="1">
      <alignment horizontal="center" vertical="center" wrapText="1"/>
    </xf>
    <xf numFmtId="0" fontId="2" fillId="0" borderId="24" xfId="5" applyFont="1" applyBorder="1"/>
    <xf numFmtId="49" fontId="19" fillId="5" borderId="38" xfId="5" applyNumberFormat="1" applyFont="1" applyFill="1" applyBorder="1" applyAlignment="1">
      <alignment horizontal="center" vertical="center" wrapText="1"/>
    </xf>
    <xf numFmtId="49" fontId="19" fillId="5" borderId="39" xfId="5" applyNumberFormat="1" applyFont="1" applyFill="1" applyBorder="1" applyAlignment="1">
      <alignment horizontal="center" vertical="center" wrapText="1"/>
    </xf>
    <xf numFmtId="49" fontId="19" fillId="5" borderId="49" xfId="5" applyNumberFormat="1" applyFont="1" applyFill="1" applyBorder="1" applyAlignment="1">
      <alignment horizontal="center" vertical="center" wrapText="1"/>
    </xf>
    <xf numFmtId="0" fontId="19" fillId="5" borderId="38" xfId="5" applyFont="1" applyFill="1" applyBorder="1" applyAlignment="1">
      <alignment horizontal="center" vertical="center" wrapText="1"/>
    </xf>
    <xf numFmtId="0" fontId="19" fillId="5" borderId="39" xfId="5" applyFont="1" applyFill="1" applyBorder="1" applyAlignment="1">
      <alignment horizontal="center" vertical="center" wrapText="1"/>
    </xf>
    <xf numFmtId="0" fontId="19" fillId="5" borderId="49" xfId="5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5" borderId="18" xfId="5" applyFont="1" applyFill="1" applyBorder="1" applyAlignment="1">
      <alignment horizontal="left" vertical="top"/>
    </xf>
    <xf numFmtId="0" fontId="2" fillId="0" borderId="0" xfId="5" applyFont="1" applyBorder="1"/>
    <xf numFmtId="0" fontId="17" fillId="5" borderId="0" xfId="5" applyFont="1" applyFill="1" applyBorder="1"/>
    <xf numFmtId="0" fontId="2" fillId="0" borderId="19" xfId="5" applyFont="1" applyBorder="1"/>
    <xf numFmtId="0" fontId="3" fillId="5" borderId="21" xfId="5" applyFont="1" applyFill="1" applyBorder="1" applyAlignment="1">
      <alignment horizontal="center" vertical="top"/>
    </xf>
    <xf numFmtId="0" fontId="2" fillId="0" borderId="22" xfId="5" applyFont="1" applyBorder="1"/>
    <xf numFmtId="0" fontId="2" fillId="0" borderId="23" xfId="5" applyFont="1" applyBorder="1"/>
    <xf numFmtId="0" fontId="3" fillId="5" borderId="20" xfId="5" applyFont="1" applyFill="1" applyBorder="1" applyAlignment="1">
      <alignment horizontal="center" vertical="center"/>
    </xf>
    <xf numFmtId="49" fontId="3" fillId="5" borderId="21" xfId="5" applyNumberFormat="1" applyFont="1" applyFill="1" applyBorder="1" applyAlignment="1">
      <alignment horizontal="center" vertical="top" wrapText="1"/>
    </xf>
    <xf numFmtId="0" fontId="29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3" fillId="19" borderId="42" xfId="6" applyFont="1" applyFill="1" applyBorder="1" applyAlignment="1">
      <alignment horizontal="center" vertical="center" wrapText="1"/>
    </xf>
    <xf numFmtId="0" fontId="3" fillId="19" borderId="44" xfId="6" applyFont="1" applyFill="1" applyBorder="1" applyAlignment="1">
      <alignment horizontal="center" vertical="center" wrapText="1"/>
    </xf>
    <xf numFmtId="0" fontId="3" fillId="19" borderId="43" xfId="6" applyFont="1" applyFill="1" applyBorder="1" applyAlignment="1">
      <alignment horizontal="center" vertical="center" wrapText="1"/>
    </xf>
    <xf numFmtId="0" fontId="3" fillId="20" borderId="42" xfId="6" applyFont="1" applyFill="1" applyBorder="1" applyAlignment="1">
      <alignment horizontal="center"/>
    </xf>
    <xf numFmtId="0" fontId="3" fillId="20" borderId="43" xfId="6" applyFont="1" applyFill="1" applyBorder="1" applyAlignment="1">
      <alignment horizontal="center"/>
    </xf>
    <xf numFmtId="0" fontId="22" fillId="6" borderId="28" xfId="6" applyFont="1" applyFill="1" applyBorder="1" applyAlignment="1">
      <alignment horizontal="center" vertical="center" wrapText="1"/>
    </xf>
    <xf numFmtId="0" fontId="22" fillId="6" borderId="31" xfId="6" applyFont="1" applyFill="1" applyBorder="1" applyAlignment="1">
      <alignment horizontal="center" vertical="center" wrapText="1"/>
    </xf>
    <xf numFmtId="0" fontId="3" fillId="19" borderId="33" xfId="6" applyFont="1" applyFill="1" applyBorder="1" applyAlignment="1">
      <alignment horizontal="center" vertical="center" wrapText="1"/>
    </xf>
    <xf numFmtId="0" fontId="3" fillId="19" borderId="34" xfId="6" applyFont="1" applyFill="1" applyBorder="1" applyAlignment="1">
      <alignment horizontal="center" vertical="center" wrapText="1"/>
    </xf>
    <xf numFmtId="0" fontId="3" fillId="19" borderId="35" xfId="6" applyFont="1" applyFill="1" applyBorder="1" applyAlignment="1">
      <alignment horizontal="center" vertical="center" wrapText="1"/>
    </xf>
    <xf numFmtId="0" fontId="3" fillId="20" borderId="33" xfId="6" applyFont="1" applyFill="1" applyBorder="1" applyAlignment="1">
      <alignment horizontal="center"/>
    </xf>
    <xf numFmtId="0" fontId="3" fillId="20" borderId="35" xfId="6" applyFont="1" applyFill="1" applyBorder="1" applyAlignment="1">
      <alignment horizontal="center"/>
    </xf>
    <xf numFmtId="0" fontId="16" fillId="8" borderId="36" xfId="6" applyFont="1" applyFill="1" applyBorder="1" applyAlignment="1">
      <alignment horizontal="center"/>
    </xf>
    <xf numFmtId="0" fontId="16" fillId="8" borderId="37" xfId="6" applyFont="1" applyFill="1" applyBorder="1" applyAlignment="1">
      <alignment horizontal="center"/>
    </xf>
    <xf numFmtId="0" fontId="16" fillId="9" borderId="34" xfId="6" applyFont="1" applyFill="1" applyBorder="1" applyAlignment="1">
      <alignment horizontal="center"/>
    </xf>
    <xf numFmtId="0" fontId="16" fillId="9" borderId="35" xfId="6" applyFont="1" applyFill="1" applyBorder="1" applyAlignment="1">
      <alignment horizontal="center"/>
    </xf>
    <xf numFmtId="0" fontId="3" fillId="10" borderId="34" xfId="6" applyFont="1" applyFill="1" applyBorder="1" applyAlignment="1">
      <alignment horizontal="center" vertical="top" wrapText="1"/>
    </xf>
    <xf numFmtId="0" fontId="3" fillId="10" borderId="35" xfId="6" applyFont="1" applyFill="1" applyBorder="1" applyAlignment="1">
      <alignment horizontal="center" vertical="top" wrapText="1"/>
    </xf>
    <xf numFmtId="0" fontId="3" fillId="18" borderId="33" xfId="6" applyFont="1" applyFill="1" applyBorder="1" applyAlignment="1">
      <alignment horizontal="center" vertical="center" wrapText="1"/>
    </xf>
    <xf numFmtId="0" fontId="3" fillId="18" borderId="34" xfId="6" applyFont="1" applyFill="1" applyBorder="1" applyAlignment="1">
      <alignment horizontal="center" vertical="center" wrapText="1"/>
    </xf>
    <xf numFmtId="0" fontId="3" fillId="18" borderId="35" xfId="6" applyFont="1" applyFill="1" applyBorder="1" applyAlignment="1">
      <alignment horizontal="center" vertical="center" wrapText="1"/>
    </xf>
    <xf numFmtId="0" fontId="3" fillId="18" borderId="42" xfId="6" applyFont="1" applyFill="1" applyBorder="1" applyAlignment="1">
      <alignment horizontal="center" vertical="center" wrapText="1"/>
    </xf>
    <xf numFmtId="0" fontId="3" fillId="18" borderId="44" xfId="6" applyFont="1" applyFill="1" applyBorder="1" applyAlignment="1">
      <alignment horizontal="center" vertical="center" wrapText="1"/>
    </xf>
    <xf numFmtId="0" fontId="3" fillId="18" borderId="43" xfId="6" applyFont="1" applyFill="1" applyBorder="1" applyAlignment="1">
      <alignment horizontal="center" vertical="center" wrapText="1"/>
    </xf>
    <xf numFmtId="0" fontId="3" fillId="14" borderId="33" xfId="6" applyFont="1" applyFill="1" applyBorder="1" applyAlignment="1">
      <alignment horizontal="center" vertical="center" wrapText="1"/>
    </xf>
    <xf numFmtId="0" fontId="25" fillId="0" borderId="34" xfId="6" applyFont="1" applyBorder="1"/>
    <xf numFmtId="0" fontId="25" fillId="0" borderId="35" xfId="6" applyFont="1" applyBorder="1"/>
    <xf numFmtId="0" fontId="22" fillId="16" borderId="33" xfId="6" applyFont="1" applyFill="1" applyBorder="1" applyAlignment="1">
      <alignment horizontal="center"/>
    </xf>
    <xf numFmtId="0" fontId="25" fillId="16" borderId="35" xfId="6" applyFont="1" applyFill="1" applyBorder="1"/>
    <xf numFmtId="0" fontId="3" fillId="14" borderId="36" xfId="6" applyFont="1" applyFill="1" applyBorder="1" applyAlignment="1">
      <alignment horizontal="center" vertical="center" wrapText="1"/>
    </xf>
    <xf numFmtId="0" fontId="22" fillId="14" borderId="37" xfId="6" applyFont="1" applyFill="1" applyBorder="1" applyAlignment="1">
      <alignment horizontal="center" vertical="center" wrapText="1"/>
    </xf>
    <xf numFmtId="0" fontId="22" fillId="14" borderId="31" xfId="6" applyFont="1" applyFill="1" applyBorder="1" applyAlignment="1">
      <alignment horizontal="center" vertical="center" wrapText="1"/>
    </xf>
    <xf numFmtId="0" fontId="22" fillId="15" borderId="36" xfId="6" applyFont="1" applyFill="1" applyBorder="1" applyAlignment="1">
      <alignment horizontal="center"/>
    </xf>
    <xf numFmtId="0" fontId="22" fillId="15" borderId="31" xfId="6" applyFont="1" applyFill="1" applyBorder="1" applyAlignment="1">
      <alignment horizontal="center"/>
    </xf>
    <xf numFmtId="0" fontId="22" fillId="6" borderId="26" xfId="6" applyFont="1" applyFill="1" applyBorder="1" applyAlignment="1">
      <alignment horizontal="center" vertical="center" wrapText="1"/>
    </xf>
    <xf numFmtId="0" fontId="22" fillId="6" borderId="32" xfId="6" applyFont="1" applyFill="1" applyBorder="1" applyAlignment="1">
      <alignment horizontal="center" vertical="center" wrapText="1"/>
    </xf>
    <xf numFmtId="0" fontId="22" fillId="6" borderId="29" xfId="6" applyFont="1" applyFill="1" applyBorder="1" applyAlignment="1">
      <alignment horizontal="center" vertical="center" wrapText="1"/>
    </xf>
    <xf numFmtId="0" fontId="22" fillId="15" borderId="33" xfId="6" applyFont="1" applyFill="1" applyBorder="1" applyAlignment="1">
      <alignment horizontal="center"/>
    </xf>
    <xf numFmtId="0" fontId="25" fillId="15" borderId="35" xfId="6" applyFont="1" applyFill="1" applyBorder="1"/>
    <xf numFmtId="0" fontId="22" fillId="14" borderId="33" xfId="6" applyFont="1" applyFill="1" applyBorder="1" applyAlignment="1">
      <alignment horizontal="center" vertical="center" wrapText="1"/>
    </xf>
    <xf numFmtId="0" fontId="22" fillId="14" borderId="35" xfId="6" applyFont="1" applyFill="1" applyBorder="1" applyAlignment="1">
      <alignment horizontal="center" vertical="center" wrapText="1"/>
    </xf>
    <xf numFmtId="0" fontId="16" fillId="8" borderId="33" xfId="6" applyFont="1" applyFill="1" applyBorder="1" applyAlignment="1">
      <alignment horizontal="center"/>
    </xf>
    <xf numFmtId="0" fontId="2" fillId="0" borderId="34" xfId="6" applyFont="1" applyBorder="1"/>
    <xf numFmtId="0" fontId="24" fillId="8" borderId="33" xfId="6" applyFont="1" applyFill="1" applyBorder="1" applyAlignment="1">
      <alignment horizontal="center"/>
    </xf>
    <xf numFmtId="0" fontId="3" fillId="0" borderId="33" xfId="6" applyFont="1" applyBorder="1" applyAlignment="1">
      <alignment horizontal="center"/>
    </xf>
    <xf numFmtId="0" fontId="3" fillId="0" borderId="35" xfId="6" applyFont="1" applyBorder="1" applyAlignment="1">
      <alignment horizontal="center"/>
    </xf>
    <xf numFmtId="0" fontId="3" fillId="14" borderId="34" xfId="6" applyFont="1" applyFill="1" applyBorder="1" applyAlignment="1">
      <alignment horizontal="center" vertical="center" wrapText="1"/>
    </xf>
    <xf numFmtId="0" fontId="3" fillId="14" borderId="35" xfId="6" applyFont="1" applyFill="1" applyBorder="1" applyAlignment="1">
      <alignment horizontal="center" vertical="center" wrapText="1"/>
    </xf>
    <xf numFmtId="0" fontId="24" fillId="9" borderId="34" xfId="6" applyFont="1" applyFill="1" applyBorder="1" applyAlignment="1">
      <alignment horizontal="center"/>
    </xf>
    <xf numFmtId="0" fontId="22" fillId="10" borderId="34" xfId="6" applyFont="1" applyFill="1" applyBorder="1" applyAlignment="1">
      <alignment horizontal="center" vertical="top" wrapText="1"/>
    </xf>
    <xf numFmtId="0" fontId="22" fillId="12" borderId="33" xfId="6" applyFont="1" applyFill="1" applyBorder="1" applyAlignment="1">
      <alignment horizontal="center" vertical="center" wrapText="1"/>
    </xf>
    <xf numFmtId="0" fontId="25" fillId="13" borderId="34" xfId="6" applyFont="1" applyFill="1" applyBorder="1"/>
    <xf numFmtId="0" fontId="25" fillId="13" borderId="35" xfId="6" applyFont="1" applyFill="1" applyBorder="1"/>
    <xf numFmtId="0" fontId="2" fillId="14" borderId="33" xfId="6" applyFont="1" applyFill="1" applyBorder="1" applyAlignment="1">
      <alignment horizontal="center" vertical="center" wrapText="1"/>
    </xf>
    <xf numFmtId="0" fontId="2" fillId="12" borderId="36" xfId="6" applyFont="1" applyFill="1" applyBorder="1" applyAlignment="1">
      <alignment horizontal="center" vertical="center" wrapText="1"/>
    </xf>
    <xf numFmtId="0" fontId="25" fillId="13" borderId="37" xfId="6" applyFont="1" applyFill="1" applyBorder="1"/>
    <xf numFmtId="0" fontId="25" fillId="13" borderId="31" xfId="6" applyFont="1" applyFill="1" applyBorder="1"/>
    <xf numFmtId="0" fontId="22" fillId="14" borderId="0" xfId="6" applyFont="1" applyFill="1" applyBorder="1" applyAlignment="1">
      <alignment horizontal="center" vertical="center" wrapText="1"/>
    </xf>
    <xf numFmtId="0" fontId="24" fillId="8" borderId="36" xfId="6" applyFont="1" applyFill="1" applyBorder="1" applyAlignment="1">
      <alignment horizontal="center"/>
    </xf>
    <xf numFmtId="0" fontId="24" fillId="8" borderId="37" xfId="6" applyFont="1" applyFill="1" applyBorder="1" applyAlignment="1">
      <alignment horizontal="center"/>
    </xf>
    <xf numFmtId="0" fontId="24" fillId="8" borderId="52" xfId="6" applyFont="1" applyFill="1" applyBorder="1" applyAlignment="1">
      <alignment horizontal="center"/>
    </xf>
    <xf numFmtId="0" fontId="24" fillId="9" borderId="47" xfId="6" applyFont="1" applyFill="1" applyBorder="1" applyAlignment="1">
      <alignment horizontal="center"/>
    </xf>
    <xf numFmtId="0" fontId="24" fillId="9" borderId="46" xfId="6" applyFont="1" applyFill="1" applyBorder="1" applyAlignment="1">
      <alignment horizontal="center"/>
    </xf>
    <xf numFmtId="0" fontId="22" fillId="12" borderId="36" xfId="6" applyFont="1" applyFill="1" applyBorder="1" applyAlignment="1">
      <alignment horizontal="center" vertical="center" wrapText="1"/>
    </xf>
    <xf numFmtId="0" fontId="3" fillId="14" borderId="45" xfId="6" applyFont="1" applyFill="1" applyBorder="1" applyAlignment="1">
      <alignment horizontal="center" vertical="center" wrapText="1"/>
    </xf>
    <xf numFmtId="0" fontId="3" fillId="14" borderId="47" xfId="6" applyFont="1" applyFill="1" applyBorder="1" applyAlignment="1">
      <alignment horizontal="center" vertical="center" wrapText="1"/>
    </xf>
    <xf numFmtId="0" fontId="3" fillId="14" borderId="46" xfId="6" applyFont="1" applyFill="1" applyBorder="1" applyAlignment="1">
      <alignment horizontal="center" vertical="center" wrapText="1"/>
    </xf>
    <xf numFmtId="0" fontId="3" fillId="17" borderId="45" xfId="6" applyFont="1" applyFill="1" applyBorder="1" applyAlignment="1">
      <alignment horizontal="center"/>
    </xf>
    <xf numFmtId="0" fontId="3" fillId="17" borderId="46" xfId="6" applyFont="1" applyFill="1" applyBorder="1" applyAlignment="1">
      <alignment horizontal="center"/>
    </xf>
    <xf numFmtId="0" fontId="16" fillId="8" borderId="1" xfId="6" applyFont="1" applyFill="1" applyBorder="1" applyAlignment="1">
      <alignment horizontal="center"/>
    </xf>
    <xf numFmtId="0" fontId="16" fillId="8" borderId="17" xfId="6" applyFont="1" applyFill="1" applyBorder="1" applyAlignment="1">
      <alignment horizontal="center"/>
    </xf>
    <xf numFmtId="0" fontId="16" fillId="9" borderId="37" xfId="6" applyFont="1" applyFill="1" applyBorder="1" applyAlignment="1">
      <alignment horizontal="center"/>
    </xf>
    <xf numFmtId="0" fontId="16" fillId="9" borderId="31" xfId="6" applyFont="1" applyFill="1" applyBorder="1" applyAlignment="1">
      <alignment horizontal="center"/>
    </xf>
    <xf numFmtId="0" fontId="16" fillId="14" borderId="34" xfId="6" applyFont="1" applyFill="1" applyBorder="1" applyAlignment="1">
      <alignment horizontal="center"/>
    </xf>
    <xf numFmtId="0" fontId="16" fillId="14" borderId="35" xfId="6" applyFont="1" applyFill="1" applyBorder="1" applyAlignment="1">
      <alignment horizontal="center"/>
    </xf>
  </cellXfs>
  <cellStyles count="7">
    <cellStyle name="Moneda" xfId="1" builtinId="4"/>
    <cellStyle name="Moneda 2" xfId="4"/>
    <cellStyle name="Moneda 3" xfId="3"/>
    <cellStyle name="Normal" xfId="0" builtinId="0"/>
    <cellStyle name="Normal 2" xfId="5"/>
    <cellStyle name="Normal 3" xfId="2"/>
    <cellStyle name="Normal 4" xfId="6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899583</xdr:colOff>
      <xdr:row>0</xdr:row>
      <xdr:rowOff>1</xdr:rowOff>
    </xdr:from>
    <xdr:to>
      <xdr:col>20</xdr:col>
      <xdr:colOff>190498</xdr:colOff>
      <xdr:row>5</xdr:row>
      <xdr:rowOff>116416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22" t="7339"/>
        <a:stretch/>
      </xdr:blipFill>
      <xdr:spPr>
        <a:xfrm>
          <a:off x="10911416" y="1"/>
          <a:ext cx="1111249" cy="1111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603250</xdr:colOff>
      <xdr:row>0</xdr:row>
      <xdr:rowOff>116416</xdr:rowOff>
    </xdr:from>
    <xdr:to>
      <xdr:col>20</xdr:col>
      <xdr:colOff>592667</xdr:colOff>
      <xdr:row>5</xdr:row>
      <xdr:rowOff>102373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6500" y="116416"/>
          <a:ext cx="1100667" cy="1086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8037</xdr:colOff>
      <xdr:row>0</xdr:row>
      <xdr:rowOff>54133</xdr:rowOff>
    </xdr:from>
    <xdr:to>
      <xdr:col>20</xdr:col>
      <xdr:colOff>317499</xdr:colOff>
      <xdr:row>5</xdr:row>
      <xdr:rowOff>84667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8620" y="54133"/>
          <a:ext cx="1124379" cy="111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87985</xdr:colOff>
      <xdr:row>0</xdr:row>
      <xdr:rowOff>0</xdr:rowOff>
    </xdr:from>
    <xdr:to>
      <xdr:col>20</xdr:col>
      <xdr:colOff>338666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1035" y="0"/>
          <a:ext cx="984106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67905</xdr:colOff>
      <xdr:row>0</xdr:row>
      <xdr:rowOff>0</xdr:rowOff>
    </xdr:from>
    <xdr:to>
      <xdr:col>20</xdr:col>
      <xdr:colOff>110065</xdr:colOff>
      <xdr:row>4</xdr:row>
      <xdr:rowOff>58166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9105" y="0"/>
          <a:ext cx="985135" cy="97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4" zoomScale="46" zoomScaleNormal="46" workbookViewId="0">
      <selection activeCell="Y18" sqref="Y18"/>
    </sheetView>
  </sheetViews>
  <sheetFormatPr baseColWidth="10" defaultColWidth="11.42578125" defaultRowHeight="15" x14ac:dyDescent="0.25"/>
  <cols>
    <col min="1" max="1" width="5.42578125" style="1" bestFit="1" customWidth="1"/>
    <col min="2" max="2" width="20.5703125" style="1" bestFit="1" customWidth="1"/>
    <col min="3" max="3" width="27.42578125" style="1" customWidth="1"/>
    <col min="4" max="4" width="18" style="1" customWidth="1"/>
    <col min="5" max="6" width="3.140625" style="1" bestFit="1" customWidth="1"/>
    <col min="7" max="7" width="3.85546875" style="1" bestFit="1" customWidth="1"/>
    <col min="8" max="8" width="3.42578125" style="1" bestFit="1" customWidth="1"/>
    <col min="9" max="9" width="3.85546875" style="1" bestFit="1" customWidth="1"/>
    <col min="10" max="11" width="3" style="1" bestFit="1" customWidth="1"/>
    <col min="12" max="12" width="3.42578125" style="1" bestFit="1" customWidth="1"/>
    <col min="13" max="13" width="3.140625" style="1" bestFit="1" customWidth="1"/>
    <col min="14" max="16" width="3.42578125" style="1" bestFit="1" customWidth="1"/>
    <col min="17" max="17" width="19.42578125" style="1" customWidth="1"/>
    <col min="18" max="18" width="22" style="1" bestFit="1" customWidth="1"/>
    <col min="19" max="19" width="14.85546875" style="1" bestFit="1" customWidth="1"/>
    <col min="20" max="20" width="12.42578125" style="1" bestFit="1" customWidth="1"/>
    <col min="21" max="21" width="17.5703125" style="1" bestFit="1" customWidth="1"/>
    <col min="22" max="22" width="40.28515625" style="1" customWidth="1"/>
    <col min="23" max="16384" width="11.42578125" style="1"/>
  </cols>
  <sheetData>
    <row r="1" spans="1:22" ht="15.75" customHeight="1" x14ac:dyDescent="0.25">
      <c r="A1" s="246" t="s">
        <v>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</row>
    <row r="2" spans="1:22" ht="15.75" customHeight="1" x14ac:dyDescent="0.25">
      <c r="A2" s="249" t="s">
        <v>279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</row>
    <row r="3" spans="1:22" ht="15.75" customHeight="1" x14ac:dyDescent="0.25">
      <c r="A3" s="249" t="s">
        <v>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1"/>
    </row>
    <row r="4" spans="1:22" ht="15.75" customHeight="1" x14ac:dyDescent="0.25">
      <c r="A4" s="14">
        <v>1</v>
      </c>
      <c r="B4" s="18" t="s">
        <v>18</v>
      </c>
      <c r="C4" s="18" t="s">
        <v>22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6"/>
    </row>
    <row r="5" spans="1:22" x14ac:dyDescent="0.25">
      <c r="A5" s="14">
        <v>2</v>
      </c>
      <c r="B5" s="18" t="s">
        <v>19</v>
      </c>
      <c r="C5" s="18" t="s">
        <v>23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6"/>
    </row>
    <row r="6" spans="1:22" ht="15.75" thickBot="1" x14ac:dyDescent="0.3">
      <c r="A6" s="24">
        <v>3</v>
      </c>
      <c r="B6" s="25" t="s">
        <v>20</v>
      </c>
      <c r="C6" s="25" t="s">
        <v>24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2" ht="15.75" customHeight="1" thickBot="1" x14ac:dyDescent="0.3">
      <c r="A7" s="252" t="s">
        <v>42</v>
      </c>
      <c r="B7" s="254" t="s">
        <v>280</v>
      </c>
      <c r="C7" s="256" t="s">
        <v>17</v>
      </c>
      <c r="D7" s="254" t="s">
        <v>43</v>
      </c>
      <c r="E7" s="258" t="s">
        <v>0</v>
      </c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60"/>
      <c r="Q7" s="254" t="s">
        <v>1</v>
      </c>
      <c r="R7" s="254" t="s">
        <v>15</v>
      </c>
      <c r="S7" s="264" t="s">
        <v>2</v>
      </c>
      <c r="T7" s="265"/>
      <c r="U7" s="266"/>
    </row>
    <row r="8" spans="1:22" ht="15.75" thickBot="1" x14ac:dyDescent="0.3">
      <c r="A8" s="253"/>
      <c r="B8" s="255"/>
      <c r="C8" s="257"/>
      <c r="D8" s="255"/>
      <c r="E8" s="10" t="s">
        <v>3</v>
      </c>
      <c r="F8" s="10" t="s">
        <v>4</v>
      </c>
      <c r="G8" s="10" t="s">
        <v>5</v>
      </c>
      <c r="H8" s="10" t="s">
        <v>6</v>
      </c>
      <c r="I8" s="10" t="s">
        <v>5</v>
      </c>
      <c r="J8" s="10" t="s">
        <v>7</v>
      </c>
      <c r="K8" s="10" t="s">
        <v>7</v>
      </c>
      <c r="L8" s="10" t="s">
        <v>6</v>
      </c>
      <c r="M8" s="10" t="s">
        <v>8</v>
      </c>
      <c r="N8" s="10" t="s">
        <v>9</v>
      </c>
      <c r="O8" s="10" t="s">
        <v>10</v>
      </c>
      <c r="P8" s="10" t="s">
        <v>11</v>
      </c>
      <c r="Q8" s="255"/>
      <c r="R8" s="255"/>
      <c r="S8" s="45" t="s">
        <v>44</v>
      </c>
      <c r="T8" s="45" t="s">
        <v>13</v>
      </c>
      <c r="U8" s="13" t="s">
        <v>25</v>
      </c>
    </row>
    <row r="9" spans="1:22" ht="60" customHeight="1" thickBot="1" x14ac:dyDescent="0.3">
      <c r="A9" s="98">
        <v>1</v>
      </c>
      <c r="B9" s="97" t="s">
        <v>97</v>
      </c>
      <c r="C9" s="99" t="s">
        <v>98</v>
      </c>
      <c r="D9" s="101" t="s">
        <v>99</v>
      </c>
      <c r="E9" s="231" t="s">
        <v>31</v>
      </c>
      <c r="F9" s="231" t="s">
        <v>31</v>
      </c>
      <c r="G9" s="231" t="s">
        <v>31</v>
      </c>
      <c r="H9" s="231" t="s">
        <v>31</v>
      </c>
      <c r="I9" s="231" t="s">
        <v>31</v>
      </c>
      <c r="J9" s="231" t="s">
        <v>31</v>
      </c>
      <c r="K9" s="231" t="s">
        <v>31</v>
      </c>
      <c r="L9" s="231" t="s">
        <v>31</v>
      </c>
      <c r="M9" s="231" t="s">
        <v>31</v>
      </c>
      <c r="N9" s="231" t="s">
        <v>31</v>
      </c>
      <c r="O9" s="231" t="s">
        <v>31</v>
      </c>
      <c r="P9" s="231" t="s">
        <v>31</v>
      </c>
      <c r="Q9" s="101" t="s">
        <v>100</v>
      </c>
      <c r="R9" s="99" t="s">
        <v>101</v>
      </c>
      <c r="S9" s="98" t="s">
        <v>47</v>
      </c>
      <c r="T9" s="232">
        <v>3415.77</v>
      </c>
      <c r="U9" s="233">
        <v>40989.279999999999</v>
      </c>
      <c r="V9" s="40"/>
    </row>
    <row r="10" spans="1:22" ht="56.25" customHeight="1" thickBot="1" x14ac:dyDescent="0.3">
      <c r="A10" s="270">
        <v>2</v>
      </c>
      <c r="B10" s="267" t="s">
        <v>33</v>
      </c>
      <c r="C10" s="272" t="s">
        <v>98</v>
      </c>
      <c r="D10" s="126" t="s">
        <v>102</v>
      </c>
      <c r="E10" s="172" t="s">
        <v>31</v>
      </c>
      <c r="F10" s="172" t="s">
        <v>31</v>
      </c>
      <c r="G10" s="172" t="s">
        <v>31</v>
      </c>
      <c r="H10" s="172" t="s">
        <v>31</v>
      </c>
      <c r="I10" s="228"/>
      <c r="J10" s="228"/>
      <c r="K10" s="228"/>
      <c r="L10" s="228"/>
      <c r="M10" s="228"/>
      <c r="N10" s="228"/>
      <c r="O10" s="228"/>
      <c r="P10" s="228" t="s">
        <v>31</v>
      </c>
      <c r="Q10" s="46" t="s">
        <v>105</v>
      </c>
      <c r="R10" s="44" t="s">
        <v>101</v>
      </c>
      <c r="S10" s="43" t="s">
        <v>47</v>
      </c>
      <c r="T10" s="151">
        <v>33102.752</v>
      </c>
      <c r="U10" s="41">
        <v>165513.76</v>
      </c>
      <c r="V10" s="17"/>
    </row>
    <row r="11" spans="1:22" ht="68.25" customHeight="1" thickTop="1" thickBot="1" x14ac:dyDescent="0.3">
      <c r="A11" s="271"/>
      <c r="B11" s="268"/>
      <c r="C11" s="273"/>
      <c r="D11" s="11" t="s">
        <v>103</v>
      </c>
      <c r="E11" s="228"/>
      <c r="F11" s="228"/>
      <c r="G11" s="228"/>
      <c r="H11" s="228" t="s">
        <v>31</v>
      </c>
      <c r="I11" s="228" t="s">
        <v>31</v>
      </c>
      <c r="J11" s="228" t="s">
        <v>31</v>
      </c>
      <c r="K11" s="228" t="s">
        <v>31</v>
      </c>
      <c r="L11" s="228" t="s">
        <v>31</v>
      </c>
      <c r="M11" s="228" t="s">
        <v>31</v>
      </c>
      <c r="N11" s="228" t="s">
        <v>31</v>
      </c>
      <c r="O11" s="228" t="s">
        <v>31</v>
      </c>
      <c r="P11" s="228"/>
      <c r="Q11" s="46" t="s">
        <v>196</v>
      </c>
      <c r="R11" s="44" t="s">
        <v>101</v>
      </c>
      <c r="S11" s="43" t="s">
        <v>47</v>
      </c>
      <c r="T11" s="41">
        <v>4320.28</v>
      </c>
      <c r="U11" s="41">
        <v>34562.239999999998</v>
      </c>
      <c r="V11" s="42"/>
    </row>
    <row r="12" spans="1:22" s="17" customFormat="1" ht="68.25" customHeight="1" thickTop="1" thickBot="1" x14ac:dyDescent="0.3">
      <c r="A12" s="271"/>
      <c r="B12" s="268"/>
      <c r="C12" s="273"/>
      <c r="D12" s="127" t="s">
        <v>104</v>
      </c>
      <c r="E12" s="226" t="s">
        <v>31</v>
      </c>
      <c r="F12" s="226" t="s">
        <v>31</v>
      </c>
      <c r="G12" s="226" t="s">
        <v>31</v>
      </c>
      <c r="H12" s="226" t="s">
        <v>31</v>
      </c>
      <c r="I12" s="226"/>
      <c r="J12" s="226"/>
      <c r="K12" s="226" t="s">
        <v>31</v>
      </c>
      <c r="L12" s="226" t="s">
        <v>31</v>
      </c>
      <c r="M12" s="226"/>
      <c r="N12" s="226"/>
      <c r="O12" s="226"/>
      <c r="P12" s="226" t="s">
        <v>31</v>
      </c>
      <c r="Q12" s="101" t="s">
        <v>107</v>
      </c>
      <c r="R12" s="99" t="s">
        <v>101</v>
      </c>
      <c r="S12" s="152" t="s">
        <v>47</v>
      </c>
      <c r="T12" s="41">
        <v>6088.89</v>
      </c>
      <c r="U12" s="41">
        <v>41942.239999999998</v>
      </c>
      <c r="V12" s="42"/>
    </row>
    <row r="13" spans="1:22" s="17" customFormat="1" ht="68.25" customHeight="1" thickTop="1" thickBot="1" x14ac:dyDescent="0.3">
      <c r="A13" s="271"/>
      <c r="B13" s="268"/>
      <c r="C13" s="273"/>
      <c r="D13" s="11" t="s">
        <v>259</v>
      </c>
      <c r="E13" s="173" t="s">
        <v>31</v>
      </c>
      <c r="F13" s="226" t="s">
        <v>31</v>
      </c>
      <c r="G13" s="226" t="s">
        <v>31</v>
      </c>
      <c r="H13" s="174" t="s">
        <v>31</v>
      </c>
      <c r="I13" s="173"/>
      <c r="J13" s="173"/>
      <c r="K13" s="226"/>
      <c r="L13" s="174"/>
      <c r="M13" s="226"/>
      <c r="N13" s="174"/>
      <c r="O13" s="226"/>
      <c r="P13" s="226" t="s">
        <v>31</v>
      </c>
      <c r="Q13" s="119" t="s">
        <v>107</v>
      </c>
      <c r="R13" s="99" t="s">
        <v>260</v>
      </c>
      <c r="S13" s="152" t="s">
        <v>47</v>
      </c>
      <c r="T13" s="41">
        <v>5013.6000000000004</v>
      </c>
      <c r="U13" s="125">
        <v>25068</v>
      </c>
      <c r="V13" s="42"/>
    </row>
    <row r="14" spans="1:22" s="17" customFormat="1" ht="68.25" customHeight="1" thickTop="1" thickBot="1" x14ac:dyDescent="0.3">
      <c r="A14" s="271"/>
      <c r="B14" s="268"/>
      <c r="C14" s="273"/>
      <c r="D14" s="11" t="s">
        <v>108</v>
      </c>
      <c r="E14" s="175"/>
      <c r="F14" s="176"/>
      <c r="G14" s="176"/>
      <c r="H14" s="177"/>
      <c r="I14" s="175"/>
      <c r="J14" s="175" t="s">
        <v>31</v>
      </c>
      <c r="K14" s="176"/>
      <c r="L14" s="177"/>
      <c r="M14" s="176"/>
      <c r="N14" s="177"/>
      <c r="O14" s="176"/>
      <c r="P14" s="176"/>
      <c r="Q14" s="119" t="s">
        <v>110</v>
      </c>
      <c r="R14" s="99" t="s">
        <v>101</v>
      </c>
      <c r="S14" s="152" t="s">
        <v>188</v>
      </c>
      <c r="T14" s="41">
        <v>1160.04</v>
      </c>
      <c r="U14" s="125">
        <v>1160.04</v>
      </c>
      <c r="V14" s="42"/>
    </row>
    <row r="15" spans="1:22" s="17" customFormat="1" ht="81" customHeight="1" thickTop="1" thickBot="1" x14ac:dyDescent="0.3">
      <c r="A15" s="271"/>
      <c r="B15" s="269"/>
      <c r="C15" s="273"/>
      <c r="D15" s="11" t="s">
        <v>109</v>
      </c>
      <c r="E15" s="227" t="s">
        <v>31</v>
      </c>
      <c r="F15" s="227" t="s">
        <v>31</v>
      </c>
      <c r="G15" s="227" t="s">
        <v>31</v>
      </c>
      <c r="H15" s="227" t="s">
        <v>31</v>
      </c>
      <c r="I15" s="227"/>
      <c r="J15" s="227"/>
      <c r="K15" s="227" t="s">
        <v>31</v>
      </c>
      <c r="L15" s="227" t="s">
        <v>31</v>
      </c>
      <c r="M15" s="227"/>
      <c r="N15" s="227"/>
      <c r="O15" s="227"/>
      <c r="P15" s="227" t="s">
        <v>31</v>
      </c>
      <c r="Q15" s="46" t="s">
        <v>106</v>
      </c>
      <c r="R15" s="44" t="s">
        <v>101</v>
      </c>
      <c r="S15" s="234" t="s">
        <v>47</v>
      </c>
      <c r="T15" s="41">
        <v>417.15</v>
      </c>
      <c r="U15" s="41">
        <v>2920.08</v>
      </c>
      <c r="V15" s="42"/>
    </row>
    <row r="16" spans="1:22" s="17" customFormat="1" ht="87" customHeight="1" thickBot="1" x14ac:dyDescent="0.3">
      <c r="A16" s="238"/>
      <c r="B16" s="242"/>
      <c r="C16" s="273"/>
      <c r="D16" s="11" t="s">
        <v>288</v>
      </c>
      <c r="E16" s="239" t="s">
        <v>31</v>
      </c>
      <c r="F16" s="178" t="s">
        <v>31</v>
      </c>
      <c r="G16" s="178" t="s">
        <v>31</v>
      </c>
      <c r="H16" s="229" t="s">
        <v>31</v>
      </c>
      <c r="I16" s="178" t="s">
        <v>31</v>
      </c>
      <c r="J16" s="239" t="s">
        <v>31</v>
      </c>
      <c r="K16" s="178" t="s">
        <v>31</v>
      </c>
      <c r="L16" s="239" t="s">
        <v>31</v>
      </c>
      <c r="M16" s="178" t="s">
        <v>31</v>
      </c>
      <c r="N16" s="240" t="s">
        <v>31</v>
      </c>
      <c r="O16" s="178" t="s">
        <v>31</v>
      </c>
      <c r="P16" s="240" t="s">
        <v>31</v>
      </c>
      <c r="Q16" s="46" t="s">
        <v>106</v>
      </c>
      <c r="R16" s="99" t="s">
        <v>287</v>
      </c>
      <c r="S16" s="152" t="s">
        <v>47</v>
      </c>
      <c r="T16" s="41">
        <v>20000</v>
      </c>
      <c r="U16" s="171">
        <v>240000</v>
      </c>
      <c r="V16" s="42"/>
    </row>
    <row r="17" spans="1:22" s="17" customFormat="1" ht="81" customHeight="1" thickBot="1" x14ac:dyDescent="0.3">
      <c r="A17" s="238"/>
      <c r="B17" s="242"/>
      <c r="C17" s="273"/>
      <c r="D17" s="3" t="s">
        <v>289</v>
      </c>
      <c r="E17" s="173" t="s">
        <v>31</v>
      </c>
      <c r="F17" s="226" t="s">
        <v>31</v>
      </c>
      <c r="G17" s="226" t="s">
        <v>31</v>
      </c>
      <c r="H17" s="174" t="s">
        <v>31</v>
      </c>
      <c r="I17" s="226" t="s">
        <v>31</v>
      </c>
      <c r="J17" s="173" t="s">
        <v>31</v>
      </c>
      <c r="K17" s="226" t="s">
        <v>31</v>
      </c>
      <c r="L17" s="173" t="s">
        <v>31</v>
      </c>
      <c r="M17" s="226" t="s">
        <v>31</v>
      </c>
      <c r="N17" s="236" t="s">
        <v>31</v>
      </c>
      <c r="O17" s="226" t="s">
        <v>31</v>
      </c>
      <c r="P17" s="236" t="s">
        <v>31</v>
      </c>
      <c r="Q17" s="101" t="s">
        <v>106</v>
      </c>
      <c r="R17" s="99" t="s">
        <v>287</v>
      </c>
      <c r="S17" s="241" t="s">
        <v>47</v>
      </c>
      <c r="T17" s="237">
        <v>2500</v>
      </c>
      <c r="U17" s="171">
        <v>30000</v>
      </c>
      <c r="V17" s="42"/>
    </row>
    <row r="18" spans="1:22" s="17" customFormat="1" ht="143.25" customHeight="1" thickBot="1" x14ac:dyDescent="0.3">
      <c r="A18" s="235"/>
      <c r="B18" s="242"/>
      <c r="C18" s="238"/>
      <c r="D18" s="244" t="s">
        <v>291</v>
      </c>
      <c r="E18" s="173" t="s">
        <v>31</v>
      </c>
      <c r="F18" s="226" t="s">
        <v>31</v>
      </c>
      <c r="G18" s="173" t="s">
        <v>31</v>
      </c>
      <c r="H18" s="226" t="s">
        <v>31</v>
      </c>
      <c r="I18" s="226" t="s">
        <v>31</v>
      </c>
      <c r="J18" s="226" t="s">
        <v>31</v>
      </c>
      <c r="K18" s="173" t="s">
        <v>31</v>
      </c>
      <c r="L18" s="226" t="s">
        <v>31</v>
      </c>
      <c r="M18" s="173" t="s">
        <v>31</v>
      </c>
      <c r="N18" s="226" t="s">
        <v>31</v>
      </c>
      <c r="O18" s="173" t="s">
        <v>31</v>
      </c>
      <c r="P18" s="226" t="s">
        <v>31</v>
      </c>
      <c r="Q18" s="101" t="s">
        <v>106</v>
      </c>
      <c r="R18" s="99" t="s">
        <v>287</v>
      </c>
      <c r="S18" s="243" t="s">
        <v>47</v>
      </c>
      <c r="T18" s="245">
        <v>25000</v>
      </c>
      <c r="U18" s="41">
        <v>300000</v>
      </c>
      <c r="V18" s="42"/>
    </row>
    <row r="19" spans="1:22" ht="19.5" customHeight="1" thickBot="1" x14ac:dyDescent="0.3">
      <c r="A19" s="261" t="s">
        <v>48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3"/>
      <c r="U19" s="230">
        <f>SUM(U9:U18)</f>
        <v>882155.64</v>
      </c>
    </row>
    <row r="23" spans="1:22" x14ac:dyDescent="0.25">
      <c r="V23" s="9"/>
    </row>
    <row r="25" spans="1:22" x14ac:dyDescent="0.25">
      <c r="T25" s="9"/>
    </row>
  </sheetData>
  <mergeCells count="15">
    <mergeCell ref="A19:T19"/>
    <mergeCell ref="S7:U7"/>
    <mergeCell ref="B10:B15"/>
    <mergeCell ref="A10:A15"/>
    <mergeCell ref="C10:C17"/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</mergeCells>
  <pageMargins left="0.7" right="0.7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66" zoomScaleNormal="66" workbookViewId="0">
      <selection activeCell="W13" sqref="W13"/>
    </sheetView>
  </sheetViews>
  <sheetFormatPr baseColWidth="10" defaultColWidth="11.42578125" defaultRowHeight="15" x14ac:dyDescent="0.25"/>
  <cols>
    <col min="1" max="1" width="5.42578125" style="17" bestFit="1" customWidth="1"/>
    <col min="2" max="2" width="20.5703125" style="17" bestFit="1" customWidth="1"/>
    <col min="3" max="3" width="24.5703125" style="17" bestFit="1" customWidth="1"/>
    <col min="4" max="4" width="22" style="17" customWidth="1"/>
    <col min="5" max="6" width="3.140625" style="17" bestFit="1" customWidth="1"/>
    <col min="7" max="7" width="3.85546875" style="17" bestFit="1" customWidth="1"/>
    <col min="8" max="8" width="3.42578125" style="17" bestFit="1" customWidth="1"/>
    <col min="9" max="9" width="3.85546875" style="17" bestFit="1" customWidth="1"/>
    <col min="10" max="11" width="3" style="17" bestFit="1" customWidth="1"/>
    <col min="12" max="12" width="3.42578125" style="17" bestFit="1" customWidth="1"/>
    <col min="13" max="13" width="3.140625" style="17" bestFit="1" customWidth="1"/>
    <col min="14" max="16" width="3.42578125" style="17" bestFit="1" customWidth="1"/>
    <col min="17" max="17" width="15.85546875" style="17" bestFit="1" customWidth="1"/>
    <col min="18" max="18" width="15.7109375" style="17" bestFit="1" customWidth="1"/>
    <col min="19" max="19" width="16.5703125" style="17" customWidth="1"/>
    <col min="20" max="20" width="16.7109375" style="17" customWidth="1"/>
    <col min="21" max="21" width="15.5703125" style="17" customWidth="1"/>
    <col min="22" max="16384" width="11.42578125" style="17"/>
  </cols>
  <sheetData>
    <row r="1" spans="1:22" ht="18" x14ac:dyDescent="0.25">
      <c r="A1" s="246" t="s">
        <v>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</row>
    <row r="2" spans="1:22" ht="18" x14ac:dyDescent="0.25">
      <c r="A2" s="249" t="s">
        <v>279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</row>
    <row r="3" spans="1:22" ht="18" x14ac:dyDescent="0.25">
      <c r="A3" s="249" t="s">
        <v>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1"/>
    </row>
    <row r="4" spans="1:22" ht="15.75" x14ac:dyDescent="0.25">
      <c r="A4" s="20">
        <v>1</v>
      </c>
      <c r="B4" s="21" t="s">
        <v>18</v>
      </c>
      <c r="C4" s="287" t="s">
        <v>41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18"/>
      <c r="S4" s="18"/>
      <c r="T4" s="18"/>
      <c r="U4" s="16"/>
    </row>
    <row r="5" spans="1:22" ht="15.75" x14ac:dyDescent="0.25">
      <c r="A5" s="20">
        <v>2</v>
      </c>
      <c r="B5" s="21" t="s">
        <v>19</v>
      </c>
      <c r="C5" s="289" t="s">
        <v>34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18"/>
      <c r="S5" s="18"/>
      <c r="T5" s="18"/>
      <c r="U5" s="16"/>
    </row>
    <row r="6" spans="1:22" ht="21.75" customHeight="1" thickBot="1" x14ac:dyDescent="0.3">
      <c r="A6" s="20">
        <v>3</v>
      </c>
      <c r="B6" s="21" t="s">
        <v>20</v>
      </c>
      <c r="C6" s="288" t="s">
        <v>35</v>
      </c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18"/>
      <c r="S6" s="18"/>
      <c r="T6" s="18"/>
      <c r="U6" s="16"/>
    </row>
    <row r="7" spans="1:22" ht="16.5" customHeight="1" thickBot="1" x14ac:dyDescent="0.3">
      <c r="A7" s="274" t="s">
        <v>42</v>
      </c>
      <c r="B7" s="275" t="s">
        <v>280</v>
      </c>
      <c r="C7" s="277" t="s">
        <v>17</v>
      </c>
      <c r="D7" s="278" t="s">
        <v>43</v>
      </c>
      <c r="E7" s="279" t="s">
        <v>0</v>
      </c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1"/>
      <c r="Q7" s="282" t="s">
        <v>1</v>
      </c>
      <c r="R7" s="282" t="s">
        <v>15</v>
      </c>
      <c r="S7" s="286" t="s">
        <v>2</v>
      </c>
      <c r="T7" s="286"/>
      <c r="U7" s="286"/>
    </row>
    <row r="8" spans="1:22" ht="16.5" thickBot="1" x14ac:dyDescent="0.3">
      <c r="A8" s="274"/>
      <c r="B8" s="276"/>
      <c r="C8" s="277"/>
      <c r="D8" s="278"/>
      <c r="E8" s="27" t="s">
        <v>3</v>
      </c>
      <c r="F8" s="27" t="s">
        <v>4</v>
      </c>
      <c r="G8" s="27" t="s">
        <v>5</v>
      </c>
      <c r="H8" s="27" t="s">
        <v>6</v>
      </c>
      <c r="I8" s="27" t="s">
        <v>5</v>
      </c>
      <c r="J8" s="27" t="s">
        <v>7</v>
      </c>
      <c r="K8" s="27" t="s">
        <v>7</v>
      </c>
      <c r="L8" s="27" t="s">
        <v>6</v>
      </c>
      <c r="M8" s="27" t="s">
        <v>8</v>
      </c>
      <c r="N8" s="27" t="s">
        <v>9</v>
      </c>
      <c r="O8" s="27" t="s">
        <v>10</v>
      </c>
      <c r="P8" s="27" t="s">
        <v>11</v>
      </c>
      <c r="Q8" s="282"/>
      <c r="R8" s="282"/>
      <c r="S8" s="48" t="s">
        <v>44</v>
      </c>
      <c r="T8" s="47" t="s">
        <v>13</v>
      </c>
      <c r="U8" s="23" t="s">
        <v>25</v>
      </c>
    </row>
    <row r="9" spans="1:22" ht="79.5" customHeight="1" thickBot="1" x14ac:dyDescent="0.3">
      <c r="A9" s="22">
        <v>1</v>
      </c>
      <c r="B9" s="290" t="s">
        <v>45</v>
      </c>
      <c r="C9" s="32" t="s">
        <v>178</v>
      </c>
      <c r="D9" s="28" t="s">
        <v>179</v>
      </c>
      <c r="E9" s="28"/>
      <c r="F9" s="28"/>
      <c r="G9" s="28" t="s">
        <v>31</v>
      </c>
      <c r="H9" s="28"/>
      <c r="I9" s="28"/>
      <c r="J9" s="28" t="s">
        <v>31</v>
      </c>
      <c r="K9" s="28" t="s">
        <v>31</v>
      </c>
      <c r="L9" s="28" t="s">
        <v>31</v>
      </c>
      <c r="M9" s="28"/>
      <c r="N9" s="28"/>
      <c r="O9" s="28" t="s">
        <v>31</v>
      </c>
      <c r="P9" s="28" t="s">
        <v>31</v>
      </c>
      <c r="Q9" s="28" t="s">
        <v>198</v>
      </c>
      <c r="R9" s="28" t="s">
        <v>101</v>
      </c>
      <c r="S9" s="35" t="s">
        <v>47</v>
      </c>
      <c r="T9" s="29">
        <v>936.68</v>
      </c>
      <c r="U9" s="29">
        <v>5620.08</v>
      </c>
      <c r="V9" s="17" t="s">
        <v>52</v>
      </c>
    </row>
    <row r="10" spans="1:22" ht="96.75" customHeight="1" thickBot="1" x14ac:dyDescent="0.3">
      <c r="A10" s="284">
        <v>2</v>
      </c>
      <c r="B10" s="291"/>
      <c r="C10" s="32" t="s">
        <v>178</v>
      </c>
      <c r="D10" s="28" t="s">
        <v>197</v>
      </c>
      <c r="E10" s="28"/>
      <c r="F10" s="28"/>
      <c r="G10" s="28"/>
      <c r="H10" s="28" t="s">
        <v>31</v>
      </c>
      <c r="I10" s="28"/>
      <c r="J10" s="28"/>
      <c r="K10" s="28"/>
      <c r="L10" s="28"/>
      <c r="M10" s="28"/>
      <c r="N10" s="28"/>
      <c r="O10" s="28"/>
      <c r="P10" s="28"/>
      <c r="Q10" s="28" t="s">
        <v>199</v>
      </c>
      <c r="R10" s="28" t="s">
        <v>101</v>
      </c>
      <c r="S10" s="32">
        <v>1</v>
      </c>
      <c r="T10" s="30">
        <v>44373.760000000002</v>
      </c>
      <c r="U10" s="30">
        <v>44373.760000000002</v>
      </c>
      <c r="V10" s="17" t="s">
        <v>53</v>
      </c>
    </row>
    <row r="11" spans="1:22" ht="81.75" customHeight="1" thickBot="1" x14ac:dyDescent="0.3">
      <c r="A11" s="285"/>
      <c r="B11" s="28"/>
      <c r="C11" s="32" t="s">
        <v>178</v>
      </c>
      <c r="D11" s="28" t="s">
        <v>276</v>
      </c>
      <c r="E11" s="28" t="s">
        <v>31</v>
      </c>
      <c r="F11" s="28" t="s">
        <v>31</v>
      </c>
      <c r="G11" s="28" t="s">
        <v>31</v>
      </c>
      <c r="H11" s="28"/>
      <c r="I11" s="28" t="s">
        <v>31</v>
      </c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180</v>
      </c>
      <c r="R11" s="28" t="s">
        <v>101</v>
      </c>
      <c r="S11" s="32">
        <v>1</v>
      </c>
      <c r="T11" s="30">
        <v>10706.07</v>
      </c>
      <c r="U11" s="221">
        <v>117766.82</v>
      </c>
      <c r="V11" s="17" t="s">
        <v>54</v>
      </c>
    </row>
    <row r="12" spans="1:22" ht="90" customHeight="1" thickBot="1" x14ac:dyDescent="0.3">
      <c r="A12" s="285"/>
      <c r="B12" s="128"/>
      <c r="C12" s="32" t="s">
        <v>178</v>
      </c>
      <c r="D12" s="49" t="s">
        <v>181</v>
      </c>
      <c r="E12" s="49"/>
      <c r="F12" s="49"/>
      <c r="G12" s="49"/>
      <c r="H12" s="49"/>
      <c r="I12" s="49" t="s">
        <v>31</v>
      </c>
      <c r="J12" s="49" t="s">
        <v>31</v>
      </c>
      <c r="K12" s="49" t="s">
        <v>31</v>
      </c>
      <c r="L12" s="49" t="s">
        <v>31</v>
      </c>
      <c r="M12" s="49" t="s">
        <v>31</v>
      </c>
      <c r="N12" s="49"/>
      <c r="O12" s="49"/>
      <c r="P12" s="49"/>
      <c r="Q12" s="28" t="s">
        <v>200</v>
      </c>
      <c r="R12" s="28" t="s">
        <v>101</v>
      </c>
      <c r="S12" s="120" t="s">
        <v>47</v>
      </c>
      <c r="T12" s="121">
        <v>768.01199999999994</v>
      </c>
      <c r="U12" s="122">
        <v>3840.06</v>
      </c>
    </row>
    <row r="13" spans="1:22" ht="72" customHeight="1" x14ac:dyDescent="0.25">
      <c r="A13" s="285"/>
      <c r="B13" s="128" t="s">
        <v>92</v>
      </c>
      <c r="C13" s="120" t="s">
        <v>178</v>
      </c>
      <c r="D13" s="49" t="s">
        <v>49</v>
      </c>
      <c r="E13" s="49" t="s">
        <v>31</v>
      </c>
      <c r="F13" s="49" t="s">
        <v>31</v>
      </c>
      <c r="G13" s="49" t="s">
        <v>31</v>
      </c>
      <c r="H13" s="49"/>
      <c r="I13" s="49" t="s">
        <v>31</v>
      </c>
      <c r="J13" s="49" t="s">
        <v>31</v>
      </c>
      <c r="K13" s="49" t="s">
        <v>31</v>
      </c>
      <c r="L13" s="49"/>
      <c r="M13" s="49"/>
      <c r="N13" s="49"/>
      <c r="O13" s="49" t="s">
        <v>31</v>
      </c>
      <c r="P13" s="49" t="s">
        <v>31</v>
      </c>
      <c r="Q13" s="49" t="s">
        <v>201</v>
      </c>
      <c r="R13" s="49" t="s">
        <v>101</v>
      </c>
      <c r="S13" s="49" t="s">
        <v>47</v>
      </c>
      <c r="T13" s="50">
        <v>5123.66</v>
      </c>
      <c r="U13" s="222">
        <v>40989.279999999999</v>
      </c>
    </row>
    <row r="14" spans="1:22" ht="21.75" customHeight="1" x14ac:dyDescent="0.25">
      <c r="A14" s="283" t="s">
        <v>50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129">
        <f>SUM(U9:U13)</f>
        <v>212590</v>
      </c>
    </row>
    <row r="15" spans="1:22" x14ac:dyDescent="0.25">
      <c r="T15" s="31"/>
      <c r="U15" s="31"/>
    </row>
    <row r="16" spans="1:22" x14ac:dyDescent="0.25">
      <c r="T16" s="31"/>
      <c r="U16" s="31"/>
    </row>
  </sheetData>
  <mergeCells count="17">
    <mergeCell ref="A14:T14"/>
    <mergeCell ref="A10:A13"/>
    <mergeCell ref="S7:U7"/>
    <mergeCell ref="C4:Q4"/>
    <mergeCell ref="C6:Q6"/>
    <mergeCell ref="C5:Q5"/>
    <mergeCell ref="B9:B10"/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90" zoomScaleNormal="90" workbookViewId="0">
      <selection activeCell="Q20" sqref="Q20"/>
    </sheetView>
  </sheetViews>
  <sheetFormatPr baseColWidth="10" defaultColWidth="11.42578125" defaultRowHeight="15" x14ac:dyDescent="0.25"/>
  <cols>
    <col min="1" max="1" width="4.140625" style="1" bestFit="1" customWidth="1"/>
    <col min="2" max="2" width="23.28515625" style="1" customWidth="1"/>
    <col min="3" max="3" width="22.5703125" style="1" customWidth="1"/>
    <col min="4" max="4" width="25" style="1" bestFit="1" customWidth="1"/>
    <col min="5" max="6" width="2.28515625" style="1" bestFit="1" customWidth="1"/>
    <col min="7" max="7" width="2.85546875" style="1" bestFit="1" customWidth="1"/>
    <col min="8" max="8" width="2.42578125" style="1" bestFit="1" customWidth="1"/>
    <col min="9" max="9" width="2.85546875" style="1" bestFit="1" customWidth="1"/>
    <col min="10" max="11" width="2.42578125" style="1" bestFit="1" customWidth="1"/>
    <col min="12" max="12" width="2.42578125" style="1" customWidth="1"/>
    <col min="13" max="13" width="2.28515625" style="1" bestFit="1" customWidth="1"/>
    <col min="14" max="14" width="2.7109375" style="1" bestFit="1" customWidth="1"/>
    <col min="15" max="15" width="2.42578125" style="1" bestFit="1" customWidth="1"/>
    <col min="16" max="16" width="2.7109375" style="1" bestFit="1" customWidth="1"/>
    <col min="17" max="17" width="15.140625" style="1" customWidth="1"/>
    <col min="18" max="18" width="18.140625" style="1" customWidth="1"/>
    <col min="19" max="19" width="14.5703125" style="1" customWidth="1"/>
    <col min="20" max="20" width="12.140625" style="1" bestFit="1" customWidth="1"/>
    <col min="21" max="21" width="14.140625" style="1" bestFit="1" customWidth="1"/>
    <col min="22" max="22" width="13" style="1" customWidth="1"/>
    <col min="23" max="16384" width="11.42578125" style="1"/>
  </cols>
  <sheetData>
    <row r="1" spans="1:22" ht="18" x14ac:dyDescent="0.25">
      <c r="A1" s="246" t="s">
        <v>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</row>
    <row r="2" spans="1:22" ht="18" x14ac:dyDescent="0.25">
      <c r="A2" s="249" t="s">
        <v>279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</row>
    <row r="3" spans="1:22" ht="18" x14ac:dyDescent="0.25">
      <c r="A3" s="249" t="s">
        <v>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1"/>
    </row>
    <row r="4" spans="1:22" x14ac:dyDescent="0.25">
      <c r="A4" s="14">
        <v>1</v>
      </c>
      <c r="B4" s="18" t="s">
        <v>18</v>
      </c>
      <c r="C4" s="299" t="s">
        <v>27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300"/>
    </row>
    <row r="5" spans="1:22" x14ac:dyDescent="0.25">
      <c r="A5" s="14">
        <v>2</v>
      </c>
      <c r="B5" s="18" t="s">
        <v>19</v>
      </c>
      <c r="C5" s="301" t="s">
        <v>28</v>
      </c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2"/>
    </row>
    <row r="6" spans="1:22" x14ac:dyDescent="0.25">
      <c r="A6" s="14">
        <v>3</v>
      </c>
      <c r="B6" s="18" t="s">
        <v>20</v>
      </c>
      <c r="C6" s="301" t="s">
        <v>29</v>
      </c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2"/>
    </row>
    <row r="7" spans="1:22" ht="20.25" customHeight="1" thickBot="1" x14ac:dyDescent="0.3">
      <c r="A7" s="14">
        <v>4</v>
      </c>
      <c r="B7" s="18" t="s">
        <v>21</v>
      </c>
      <c r="C7" s="303" t="s">
        <v>30</v>
      </c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4"/>
    </row>
    <row r="8" spans="1:22" ht="15.75" thickBot="1" x14ac:dyDescent="0.3">
      <c r="A8" s="294" t="s">
        <v>42</v>
      </c>
      <c r="B8" s="295" t="s">
        <v>280</v>
      </c>
      <c r="C8" s="296" t="s">
        <v>17</v>
      </c>
      <c r="D8" s="295" t="s">
        <v>14</v>
      </c>
      <c r="E8" s="297" t="s">
        <v>0</v>
      </c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5" t="s">
        <v>1</v>
      </c>
      <c r="R8" s="295" t="s">
        <v>15</v>
      </c>
      <c r="S8" s="298" t="s">
        <v>2</v>
      </c>
      <c r="T8" s="298"/>
      <c r="U8" s="298"/>
    </row>
    <row r="9" spans="1:22" ht="15.75" thickBot="1" x14ac:dyDescent="0.3">
      <c r="A9" s="294"/>
      <c r="B9" s="295"/>
      <c r="C9" s="296"/>
      <c r="D9" s="295"/>
      <c r="E9" s="10" t="s">
        <v>3</v>
      </c>
      <c r="F9" s="10" t="s">
        <v>4</v>
      </c>
      <c r="G9" s="10" t="s">
        <v>5</v>
      </c>
      <c r="H9" s="10" t="s">
        <v>6</v>
      </c>
      <c r="I9" s="10" t="s">
        <v>5</v>
      </c>
      <c r="J9" s="10" t="s">
        <v>7</v>
      </c>
      <c r="K9" s="10" t="s">
        <v>7</v>
      </c>
      <c r="L9" s="10" t="s">
        <v>6</v>
      </c>
      <c r="M9" s="10" t="s">
        <v>8</v>
      </c>
      <c r="N9" s="10" t="s">
        <v>9</v>
      </c>
      <c r="O9" s="10" t="s">
        <v>10</v>
      </c>
      <c r="P9" s="10" t="s">
        <v>11</v>
      </c>
      <c r="Q9" s="295"/>
      <c r="R9" s="295"/>
      <c r="S9" s="123" t="s">
        <v>44</v>
      </c>
      <c r="T9" s="123" t="s">
        <v>13</v>
      </c>
      <c r="U9" s="123" t="s">
        <v>25</v>
      </c>
    </row>
    <row r="10" spans="1:22" ht="61.15" customHeight="1" thickBot="1" x14ac:dyDescent="0.3">
      <c r="A10" s="165">
        <v>1</v>
      </c>
      <c r="B10" s="19" t="s">
        <v>26</v>
      </c>
      <c r="C10" s="11" t="s">
        <v>183</v>
      </c>
      <c r="D10" s="11" t="s">
        <v>261</v>
      </c>
      <c r="E10" s="124" t="s">
        <v>32</v>
      </c>
      <c r="F10" s="124" t="s">
        <v>32</v>
      </c>
      <c r="G10" s="124" t="s">
        <v>32</v>
      </c>
      <c r="H10" s="124" t="s">
        <v>32</v>
      </c>
      <c r="I10" s="124" t="s">
        <v>32</v>
      </c>
      <c r="J10" s="124" t="s">
        <v>32</v>
      </c>
      <c r="K10" s="124" t="s">
        <v>32</v>
      </c>
      <c r="L10" s="124" t="s">
        <v>32</v>
      </c>
      <c r="M10" s="124" t="s">
        <v>32</v>
      </c>
      <c r="N10" s="124" t="s">
        <v>32</v>
      </c>
      <c r="O10" s="124" t="s">
        <v>32</v>
      </c>
      <c r="P10" s="124" t="s">
        <v>32</v>
      </c>
      <c r="Q10" s="11" t="s">
        <v>255</v>
      </c>
      <c r="R10" s="12" t="s">
        <v>191</v>
      </c>
      <c r="S10" s="11" t="s">
        <v>47</v>
      </c>
      <c r="T10" s="15">
        <v>1120.08</v>
      </c>
      <c r="U10" s="15">
        <v>13440.96</v>
      </c>
      <c r="V10" s="1" t="s">
        <v>51</v>
      </c>
    </row>
    <row r="11" spans="1:22" s="156" customFormat="1" ht="55.9" customHeight="1" thickBot="1" x14ac:dyDescent="0.3">
      <c r="A11" s="172">
        <v>2</v>
      </c>
      <c r="B11" s="126" t="s">
        <v>189</v>
      </c>
      <c r="C11" s="126" t="s">
        <v>183</v>
      </c>
      <c r="D11" s="126" t="s">
        <v>186</v>
      </c>
      <c r="E11" s="153" t="s">
        <v>32</v>
      </c>
      <c r="F11" s="153" t="s">
        <v>32</v>
      </c>
      <c r="G11" s="153" t="s">
        <v>32</v>
      </c>
      <c r="H11" s="153" t="s">
        <v>32</v>
      </c>
      <c r="I11" s="153" t="s">
        <v>32</v>
      </c>
      <c r="J11" s="153" t="s">
        <v>32</v>
      </c>
      <c r="K11" s="153" t="s">
        <v>32</v>
      </c>
      <c r="L11" s="153" t="s">
        <v>32</v>
      </c>
      <c r="M11" s="153" t="s">
        <v>32</v>
      </c>
      <c r="N11" s="153" t="s">
        <v>32</v>
      </c>
      <c r="O11" s="153" t="s">
        <v>32</v>
      </c>
      <c r="P11" s="153" t="s">
        <v>32</v>
      </c>
      <c r="Q11" s="126" t="s">
        <v>256</v>
      </c>
      <c r="R11" s="154" t="s">
        <v>190</v>
      </c>
      <c r="S11" s="126" t="s">
        <v>188</v>
      </c>
      <c r="T11" s="155">
        <v>1170.01</v>
      </c>
      <c r="U11" s="155">
        <v>14040.16</v>
      </c>
    </row>
    <row r="12" spans="1:22" ht="62.25" customHeight="1" thickBot="1" x14ac:dyDescent="0.3">
      <c r="A12" s="124">
        <v>4</v>
      </c>
      <c r="B12" s="11" t="s">
        <v>254</v>
      </c>
      <c r="C12" s="11" t="s">
        <v>183</v>
      </c>
      <c r="D12" s="179" t="s">
        <v>187</v>
      </c>
      <c r="E12" s="124" t="s">
        <v>32</v>
      </c>
      <c r="F12" s="124" t="s">
        <v>32</v>
      </c>
      <c r="G12" s="124" t="s">
        <v>32</v>
      </c>
      <c r="H12" s="124" t="s">
        <v>32</v>
      </c>
      <c r="I12" s="124" t="s">
        <v>32</v>
      </c>
      <c r="J12" s="124" t="s">
        <v>32</v>
      </c>
      <c r="K12" s="124" t="s">
        <v>32</v>
      </c>
      <c r="L12" s="124" t="s">
        <v>32</v>
      </c>
      <c r="M12" s="124" t="s">
        <v>32</v>
      </c>
      <c r="N12" s="124" t="s">
        <v>32</v>
      </c>
      <c r="O12" s="124" t="s">
        <v>32</v>
      </c>
      <c r="P12" s="124" t="s">
        <v>32</v>
      </c>
      <c r="Q12" s="11" t="s">
        <v>257</v>
      </c>
      <c r="R12" s="12" t="s">
        <v>192</v>
      </c>
      <c r="S12" s="11">
        <v>1</v>
      </c>
      <c r="T12" s="15">
        <v>3039.08</v>
      </c>
      <c r="U12" s="15">
        <v>36469</v>
      </c>
    </row>
    <row r="13" spans="1:22" ht="16.5" thickBot="1" x14ac:dyDescent="0.3">
      <c r="A13" s="292" t="s">
        <v>50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33">
        <f>SUM(U10:U12)</f>
        <v>63950.119999999995</v>
      </c>
    </row>
    <row r="14" spans="1:22" x14ac:dyDescent="0.25">
      <c r="A14" s="2"/>
      <c r="B14" s="3"/>
      <c r="C14" s="3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"/>
      <c r="R14" s="6"/>
      <c r="S14" s="5"/>
      <c r="T14" s="7"/>
      <c r="U14" s="7"/>
    </row>
  </sheetData>
  <mergeCells count="16">
    <mergeCell ref="A13:T13"/>
    <mergeCell ref="A1:U1"/>
    <mergeCell ref="A2:U2"/>
    <mergeCell ref="A3:U3"/>
    <mergeCell ref="A8:A9"/>
    <mergeCell ref="B8:B9"/>
    <mergeCell ref="C8:C9"/>
    <mergeCell ref="D8:D9"/>
    <mergeCell ref="E8:P8"/>
    <mergeCell ref="Q8:Q9"/>
    <mergeCell ref="R8:R9"/>
    <mergeCell ref="S8:U8"/>
    <mergeCell ref="C4:U4"/>
    <mergeCell ref="C5:U5"/>
    <mergeCell ref="C6:U6"/>
    <mergeCell ref="C7:U7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Normal="100" workbookViewId="0">
      <selection activeCell="R14" sqref="R14"/>
    </sheetView>
  </sheetViews>
  <sheetFormatPr baseColWidth="10" defaultColWidth="11.42578125" defaultRowHeight="15" x14ac:dyDescent="0.25"/>
  <cols>
    <col min="1" max="1" width="4.140625" style="17" bestFit="1" customWidth="1"/>
    <col min="2" max="2" width="21.28515625" style="17" bestFit="1" customWidth="1"/>
    <col min="3" max="3" width="22.28515625" style="17" bestFit="1" customWidth="1"/>
    <col min="4" max="4" width="20.42578125" style="17" customWidth="1"/>
    <col min="5" max="6" width="2.28515625" style="17" bestFit="1" customWidth="1"/>
    <col min="7" max="7" width="2.85546875" style="17" bestFit="1" customWidth="1"/>
    <col min="8" max="8" width="2.42578125" style="17" bestFit="1" customWidth="1"/>
    <col min="9" max="9" width="2.85546875" style="17" bestFit="1" customWidth="1"/>
    <col min="10" max="11" width="2.28515625" style="17" bestFit="1" customWidth="1"/>
    <col min="12" max="12" width="2.42578125" style="17" bestFit="1" customWidth="1"/>
    <col min="13" max="13" width="2.28515625" style="17" bestFit="1" customWidth="1"/>
    <col min="14" max="14" width="2.7109375" style="17" bestFit="1" customWidth="1"/>
    <col min="15" max="15" width="2.42578125" style="17" bestFit="1" customWidth="1"/>
    <col min="16" max="16" width="2.7109375" style="17" bestFit="1" customWidth="1"/>
    <col min="17" max="17" width="13" style="17" bestFit="1" customWidth="1"/>
    <col min="18" max="18" width="13.42578125" style="17" bestFit="1" customWidth="1"/>
    <col min="19" max="19" width="13" style="17" bestFit="1" customWidth="1"/>
    <col min="20" max="20" width="11" style="17" bestFit="1" customWidth="1"/>
    <col min="21" max="21" width="12.85546875" style="17" bestFit="1" customWidth="1"/>
    <col min="22" max="16384" width="11.42578125" style="17"/>
  </cols>
  <sheetData>
    <row r="1" spans="1:22" ht="18" x14ac:dyDescent="0.25">
      <c r="A1" s="246" t="s">
        <v>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</row>
    <row r="2" spans="1:22" ht="18" x14ac:dyDescent="0.25">
      <c r="A2" s="249" t="s">
        <v>279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</row>
    <row r="3" spans="1:22" ht="18" x14ac:dyDescent="0.25">
      <c r="A3" s="249" t="s">
        <v>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1"/>
    </row>
    <row r="4" spans="1:22" x14ac:dyDescent="0.25">
      <c r="A4" s="8">
        <v>2</v>
      </c>
      <c r="B4" s="9" t="s">
        <v>19</v>
      </c>
      <c r="C4" s="301" t="s">
        <v>38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</row>
    <row r="5" spans="1:22" x14ac:dyDescent="0.25">
      <c r="A5" s="8">
        <v>3</v>
      </c>
      <c r="B5" s="9" t="s">
        <v>20</v>
      </c>
      <c r="C5" s="301" t="s">
        <v>39</v>
      </c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2"/>
    </row>
    <row r="6" spans="1:22" ht="15.75" thickBot="1" x14ac:dyDescent="0.3">
      <c r="A6" s="8">
        <v>4</v>
      </c>
      <c r="B6" s="9" t="s">
        <v>21</v>
      </c>
      <c r="C6" s="303" t="s">
        <v>40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4"/>
    </row>
    <row r="7" spans="1:22" ht="15.75" thickBot="1" x14ac:dyDescent="0.3">
      <c r="A7" s="294" t="s">
        <v>42</v>
      </c>
      <c r="B7" s="295" t="s">
        <v>280</v>
      </c>
      <c r="C7" s="296" t="s">
        <v>17</v>
      </c>
      <c r="D7" s="295" t="s">
        <v>14</v>
      </c>
      <c r="E7" s="297" t="s">
        <v>0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295" t="s">
        <v>1</v>
      </c>
      <c r="R7" s="295" t="s">
        <v>15</v>
      </c>
      <c r="S7" s="298" t="s">
        <v>2</v>
      </c>
      <c r="T7" s="298"/>
      <c r="U7" s="298"/>
    </row>
    <row r="8" spans="1:22" ht="15.75" thickBot="1" x14ac:dyDescent="0.3">
      <c r="A8" s="294"/>
      <c r="B8" s="295"/>
      <c r="C8" s="296"/>
      <c r="D8" s="295"/>
      <c r="E8" s="10" t="s">
        <v>3</v>
      </c>
      <c r="F8" s="10" t="s">
        <v>4</v>
      </c>
      <c r="G8" s="10" t="s">
        <v>5</v>
      </c>
      <c r="H8" s="10" t="s">
        <v>6</v>
      </c>
      <c r="I8" s="10" t="s">
        <v>5</v>
      </c>
      <c r="J8" s="10" t="s">
        <v>7</v>
      </c>
      <c r="K8" s="10" t="s">
        <v>7</v>
      </c>
      <c r="L8" s="10" t="s">
        <v>6</v>
      </c>
      <c r="M8" s="10" t="s">
        <v>8</v>
      </c>
      <c r="N8" s="10" t="s">
        <v>9</v>
      </c>
      <c r="O8" s="10" t="s">
        <v>10</v>
      </c>
      <c r="P8" s="10" t="s">
        <v>11</v>
      </c>
      <c r="Q8" s="295"/>
      <c r="R8" s="295"/>
      <c r="S8" s="37" t="s">
        <v>12</v>
      </c>
      <c r="T8" s="37" t="s">
        <v>13</v>
      </c>
      <c r="U8" s="13" t="s">
        <v>25</v>
      </c>
    </row>
    <row r="9" spans="1:22" ht="55.5" customHeight="1" thickBot="1" x14ac:dyDescent="0.3">
      <c r="A9" s="36">
        <v>1</v>
      </c>
      <c r="B9" s="180" t="s">
        <v>272</v>
      </c>
      <c r="C9" s="38" t="s">
        <v>185</v>
      </c>
      <c r="D9" s="11" t="s">
        <v>36</v>
      </c>
      <c r="E9" s="11"/>
      <c r="F9" s="124" t="s">
        <v>31</v>
      </c>
      <c r="G9" s="124" t="s">
        <v>31</v>
      </c>
      <c r="H9" s="124"/>
      <c r="I9" s="124" t="s">
        <v>31</v>
      </c>
      <c r="J9" s="124"/>
      <c r="K9" s="124" t="s">
        <v>31</v>
      </c>
      <c r="L9" s="124"/>
      <c r="M9" s="124" t="s">
        <v>31</v>
      </c>
      <c r="N9" s="11"/>
      <c r="O9" s="11"/>
      <c r="P9" s="11"/>
      <c r="Q9" s="46" t="s">
        <v>273</v>
      </c>
      <c r="R9" s="46" t="s">
        <v>253</v>
      </c>
      <c r="S9" s="11" t="s">
        <v>56</v>
      </c>
      <c r="T9" s="39">
        <v>842.00599999999997</v>
      </c>
      <c r="U9" s="39">
        <v>4460.03</v>
      </c>
      <c r="V9" s="17" t="s">
        <v>55</v>
      </c>
    </row>
    <row r="10" spans="1:22" ht="16.5" thickBot="1" x14ac:dyDescent="0.3">
      <c r="A10" s="261" t="s">
        <v>48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34">
        <f>SUM(U4:U9)</f>
        <v>4460.03</v>
      </c>
    </row>
  </sheetData>
  <mergeCells count="15">
    <mergeCell ref="A10:T10"/>
    <mergeCell ref="A1:U1"/>
    <mergeCell ref="A2:U2"/>
    <mergeCell ref="A3:U3"/>
    <mergeCell ref="A7:A8"/>
    <mergeCell ref="D7:D8"/>
    <mergeCell ref="C7:C8"/>
    <mergeCell ref="B7:B8"/>
    <mergeCell ref="E7:P7"/>
    <mergeCell ref="Q7:Q8"/>
    <mergeCell ref="R7:R8"/>
    <mergeCell ref="C4:U4"/>
    <mergeCell ref="C5:U5"/>
    <mergeCell ref="C6:U6"/>
    <mergeCell ref="S7:U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workbookViewId="0">
      <selection activeCell="S14" sqref="S14"/>
    </sheetView>
  </sheetViews>
  <sheetFormatPr baseColWidth="10" defaultColWidth="14.42578125" defaultRowHeight="15" customHeight="1" x14ac:dyDescent="0.2"/>
  <cols>
    <col min="1" max="1" width="6.7109375" style="52" customWidth="1"/>
    <col min="2" max="2" width="23.28515625" style="52" customWidth="1"/>
    <col min="3" max="3" width="21.7109375" style="52" customWidth="1"/>
    <col min="4" max="4" width="23.28515625" style="52" customWidth="1"/>
    <col min="5" max="16" width="2.5703125" style="52" customWidth="1"/>
    <col min="17" max="17" width="14.28515625" style="52" customWidth="1"/>
    <col min="18" max="18" width="15.42578125" style="52" customWidth="1"/>
    <col min="19" max="19" width="8.42578125" style="52" customWidth="1"/>
    <col min="20" max="20" width="14.140625" style="52" customWidth="1"/>
    <col min="21" max="21" width="14" style="52" customWidth="1"/>
    <col min="22" max="22" width="11.42578125" style="52" customWidth="1"/>
    <col min="23" max="23" width="14.42578125" style="52" customWidth="1"/>
    <col min="24" max="16384" width="14.42578125" style="52"/>
  </cols>
  <sheetData>
    <row r="1" spans="1:22" ht="19.5" customHeight="1" x14ac:dyDescent="0.25">
      <c r="A1" s="246" t="s">
        <v>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  <c r="V1" s="51"/>
    </row>
    <row r="2" spans="1:22" ht="18" customHeight="1" x14ac:dyDescent="0.25">
      <c r="A2" s="249" t="s">
        <v>279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  <c r="V2" s="51"/>
    </row>
    <row r="3" spans="1:22" ht="21.75" customHeight="1" x14ac:dyDescent="0.25">
      <c r="A3" s="249" t="s">
        <v>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1"/>
      <c r="V3" s="51"/>
    </row>
    <row r="4" spans="1:22" ht="12.75" customHeight="1" x14ac:dyDescent="0.2">
      <c r="A4" s="317" t="s">
        <v>57</v>
      </c>
      <c r="B4" s="318"/>
      <c r="C4" s="319" t="s">
        <v>58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20"/>
      <c r="V4" s="53"/>
    </row>
    <row r="5" spans="1:22" ht="18" customHeight="1" thickBot="1" x14ac:dyDescent="0.25">
      <c r="A5" s="317" t="s">
        <v>59</v>
      </c>
      <c r="B5" s="318"/>
      <c r="C5" s="319" t="s">
        <v>60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20"/>
      <c r="V5" s="53"/>
    </row>
    <row r="6" spans="1:22" ht="12.75" customHeight="1" x14ac:dyDescent="0.2">
      <c r="A6" s="324" t="s">
        <v>61</v>
      </c>
      <c r="B6" s="306" t="s">
        <v>281</v>
      </c>
      <c r="C6" s="306" t="s">
        <v>62</v>
      </c>
      <c r="D6" s="306" t="s">
        <v>14</v>
      </c>
      <c r="E6" s="325" t="s">
        <v>0</v>
      </c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3"/>
      <c r="Q6" s="306" t="s">
        <v>1</v>
      </c>
      <c r="R6" s="306" t="s">
        <v>15</v>
      </c>
      <c r="S6" s="321" t="s">
        <v>2</v>
      </c>
      <c r="T6" s="322"/>
      <c r="U6" s="323"/>
      <c r="V6" s="54"/>
    </row>
    <row r="7" spans="1:22" ht="13.5" customHeight="1" x14ac:dyDescent="0.2">
      <c r="A7" s="307"/>
      <c r="B7" s="307"/>
      <c r="C7" s="307"/>
      <c r="D7" s="307"/>
      <c r="E7" s="67" t="s">
        <v>3</v>
      </c>
      <c r="F7" s="68" t="s">
        <v>4</v>
      </c>
      <c r="G7" s="68" t="s">
        <v>5</v>
      </c>
      <c r="H7" s="68" t="s">
        <v>6</v>
      </c>
      <c r="I7" s="68" t="s">
        <v>5</v>
      </c>
      <c r="J7" s="68" t="s">
        <v>7</v>
      </c>
      <c r="K7" s="68" t="s">
        <v>7</v>
      </c>
      <c r="L7" s="68" t="s">
        <v>6</v>
      </c>
      <c r="M7" s="68" t="s">
        <v>8</v>
      </c>
      <c r="N7" s="68" t="s">
        <v>9</v>
      </c>
      <c r="O7" s="68" t="s">
        <v>10</v>
      </c>
      <c r="P7" s="69" t="s">
        <v>11</v>
      </c>
      <c r="Q7" s="307"/>
      <c r="R7" s="307"/>
      <c r="S7" s="70" t="s">
        <v>63</v>
      </c>
      <c r="T7" s="71" t="s">
        <v>13</v>
      </c>
      <c r="U7" s="72" t="s">
        <v>16</v>
      </c>
      <c r="V7" s="53"/>
    </row>
    <row r="8" spans="1:22" ht="54.75" customHeight="1" x14ac:dyDescent="0.2">
      <c r="A8" s="311">
        <v>1</v>
      </c>
      <c r="B8" s="311" t="s">
        <v>275</v>
      </c>
      <c r="C8" s="308" t="s">
        <v>184</v>
      </c>
      <c r="D8" s="74" t="s">
        <v>94</v>
      </c>
      <c r="E8" s="167" t="s">
        <v>31</v>
      </c>
      <c r="F8" s="167" t="s">
        <v>31</v>
      </c>
      <c r="G8" s="167" t="s">
        <v>31</v>
      </c>
      <c r="H8" s="167" t="s">
        <v>31</v>
      </c>
      <c r="I8" s="167" t="s">
        <v>31</v>
      </c>
      <c r="J8" s="167" t="s">
        <v>31</v>
      </c>
      <c r="K8" s="167" t="s">
        <v>31</v>
      </c>
      <c r="L8" s="167" t="s">
        <v>31</v>
      </c>
      <c r="M8" s="167" t="s">
        <v>31</v>
      </c>
      <c r="N8" s="167" t="s">
        <v>31</v>
      </c>
      <c r="O8" s="167" t="s">
        <v>31</v>
      </c>
      <c r="P8" s="167" t="s">
        <v>31</v>
      </c>
      <c r="Q8" s="74" t="s">
        <v>193</v>
      </c>
      <c r="R8" s="74" t="s">
        <v>64</v>
      </c>
      <c r="S8" s="73">
        <v>1</v>
      </c>
      <c r="T8" s="150">
        <v>486.7</v>
      </c>
      <c r="U8" s="150">
        <v>5840.4</v>
      </c>
      <c r="V8" s="53"/>
    </row>
    <row r="9" spans="1:22" ht="36" customHeight="1" x14ac:dyDescent="0.2">
      <c r="A9" s="312"/>
      <c r="B9" s="312"/>
      <c r="C9" s="309"/>
      <c r="D9" s="73" t="s">
        <v>65</v>
      </c>
      <c r="E9" s="149"/>
      <c r="F9" s="149" t="s">
        <v>31</v>
      </c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73" t="s">
        <v>194</v>
      </c>
      <c r="R9" s="73" t="s">
        <v>195</v>
      </c>
      <c r="S9" s="73">
        <v>1</v>
      </c>
      <c r="T9" s="150">
        <v>2333.34</v>
      </c>
      <c r="U9" s="150">
        <v>2333.34</v>
      </c>
      <c r="V9" s="53"/>
    </row>
    <row r="10" spans="1:22" ht="36" customHeight="1" x14ac:dyDescent="0.2">
      <c r="A10" s="312"/>
      <c r="B10" s="312"/>
      <c r="C10" s="309"/>
      <c r="D10" s="74" t="s">
        <v>67</v>
      </c>
      <c r="E10" s="167"/>
      <c r="F10" s="167"/>
      <c r="G10" s="167"/>
      <c r="H10" s="167"/>
      <c r="I10" s="167" t="s">
        <v>31</v>
      </c>
      <c r="J10" s="167"/>
      <c r="K10" s="167"/>
      <c r="L10" s="167"/>
      <c r="M10" s="167"/>
      <c r="N10" s="167"/>
      <c r="O10" s="167"/>
      <c r="P10" s="167"/>
      <c r="Q10" s="74" t="s">
        <v>194</v>
      </c>
      <c r="R10" s="73" t="s">
        <v>195</v>
      </c>
      <c r="S10" s="73">
        <v>1</v>
      </c>
      <c r="T10" s="150">
        <v>1213.3399999999999</v>
      </c>
      <c r="U10" s="150">
        <v>1213.3399999999999</v>
      </c>
      <c r="V10" s="54"/>
    </row>
    <row r="11" spans="1:22" ht="36" customHeight="1" x14ac:dyDescent="0.2">
      <c r="A11" s="312"/>
      <c r="B11" s="312"/>
      <c r="C11" s="309"/>
      <c r="D11" s="74" t="s">
        <v>66</v>
      </c>
      <c r="E11" s="167"/>
      <c r="F11" s="167"/>
      <c r="G11" s="167"/>
      <c r="H11" s="167"/>
      <c r="I11" s="167"/>
      <c r="J11" s="167"/>
      <c r="K11" s="167" t="s">
        <v>31</v>
      </c>
      <c r="L11" s="167"/>
      <c r="M11" s="167"/>
      <c r="N11" s="167"/>
      <c r="O11" s="167"/>
      <c r="P11" s="167"/>
      <c r="Q11" s="74" t="s">
        <v>194</v>
      </c>
      <c r="R11" s="73" t="s">
        <v>195</v>
      </c>
      <c r="S11" s="73" t="s">
        <v>258</v>
      </c>
      <c r="T11" s="150">
        <v>1260.03</v>
      </c>
      <c r="U11" s="150">
        <v>1260.03</v>
      </c>
      <c r="V11" s="53"/>
    </row>
    <row r="12" spans="1:22" ht="36" customHeight="1" thickBot="1" x14ac:dyDescent="0.25">
      <c r="A12" s="313"/>
      <c r="B12" s="313"/>
      <c r="C12" s="310"/>
      <c r="D12" s="73" t="s">
        <v>68</v>
      </c>
      <c r="E12" s="149"/>
      <c r="F12" s="149"/>
      <c r="G12" s="149"/>
      <c r="H12" s="149"/>
      <c r="I12" s="149"/>
      <c r="J12" s="149"/>
      <c r="K12" s="149" t="s">
        <v>31</v>
      </c>
      <c r="L12" s="149"/>
      <c r="M12" s="149"/>
      <c r="N12" s="149"/>
      <c r="O12" s="149"/>
      <c r="P12" s="149"/>
      <c r="Q12" s="73" t="s">
        <v>69</v>
      </c>
      <c r="R12" s="73" t="s">
        <v>274</v>
      </c>
      <c r="S12" s="73" t="s">
        <v>258</v>
      </c>
      <c r="T12" s="150">
        <v>886.71</v>
      </c>
      <c r="U12" s="168">
        <v>886.71</v>
      </c>
      <c r="V12" s="53"/>
    </row>
    <row r="13" spans="1:22" ht="30" customHeight="1" thickBot="1" x14ac:dyDescent="0.25">
      <c r="A13" s="314" t="s">
        <v>48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6"/>
      <c r="U13" s="170">
        <f>SUM(U6:U12)</f>
        <v>11533.82</v>
      </c>
      <c r="V13" s="169"/>
    </row>
    <row r="14" spans="1:22" ht="36" customHeight="1" x14ac:dyDescent="0.2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7"/>
      <c r="U14" s="56"/>
      <c r="V14" s="53"/>
    </row>
    <row r="15" spans="1:22" ht="36" customHeight="1" x14ac:dyDescent="0.2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  <c r="U15" s="56"/>
      <c r="V15" s="53"/>
    </row>
    <row r="16" spans="1:22" ht="36" customHeigh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/>
      <c r="U16" s="59"/>
      <c r="V16" s="53"/>
    </row>
    <row r="17" spans="1:22" ht="36" customHeight="1" x14ac:dyDescent="0.2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0"/>
      <c r="U17" s="59"/>
      <c r="V17" s="53"/>
    </row>
    <row r="18" spans="1:22" ht="36" customHeigh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59"/>
      <c r="V18" s="53"/>
    </row>
    <row r="19" spans="1:22" ht="36" customHeight="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1"/>
      <c r="T19" s="61"/>
      <c r="U19" s="61"/>
      <c r="V19" s="54"/>
    </row>
    <row r="20" spans="1:22" ht="36" customHeight="1" x14ac:dyDescent="0.2">
      <c r="A20" s="61"/>
      <c r="B20" s="53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2"/>
      <c r="R20" s="62"/>
      <c r="S20" s="61"/>
      <c r="T20" s="61"/>
      <c r="U20" s="61"/>
      <c r="V20" s="53"/>
    </row>
    <row r="21" spans="1:22" ht="36" customHeight="1" x14ac:dyDescent="0.2">
      <c r="A21" s="64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59"/>
      <c r="V21" s="53"/>
    </row>
    <row r="22" spans="1:22" ht="36" customHeight="1" x14ac:dyDescent="0.2">
      <c r="A22" s="64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0"/>
      <c r="U22" s="59"/>
      <c r="V22" s="53"/>
    </row>
    <row r="23" spans="1:22" ht="36" customHeight="1" x14ac:dyDescent="0.2">
      <c r="A23" s="64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  <c r="U23" s="59"/>
      <c r="V23" s="53"/>
    </row>
    <row r="24" spans="1:22" ht="12.75" customHeight="1" x14ac:dyDescent="0.2">
      <c r="A24" s="53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3"/>
    </row>
    <row r="25" spans="1:22" ht="12.75" customHeight="1" x14ac:dyDescent="0.2">
      <c r="A25" s="53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53"/>
      <c r="R25" s="66"/>
      <c r="S25" s="53"/>
      <c r="T25" s="53"/>
      <c r="U25" s="53"/>
      <c r="V25" s="53"/>
    </row>
    <row r="26" spans="1:22" ht="12.75" customHeight="1" x14ac:dyDescent="0.2">
      <c r="A26" s="53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53"/>
      <c r="R26" s="66"/>
      <c r="S26" s="53"/>
      <c r="T26" s="53"/>
      <c r="U26" s="53"/>
      <c r="V26" s="53"/>
    </row>
    <row r="27" spans="1:22" ht="12.75" customHeight="1" x14ac:dyDescent="0.2">
      <c r="A27" s="53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53"/>
      <c r="R27" s="66"/>
      <c r="S27" s="53"/>
      <c r="T27" s="53"/>
      <c r="U27" s="53"/>
      <c r="V27" s="53"/>
    </row>
    <row r="28" spans="1:22" ht="12.75" customHeight="1" x14ac:dyDescent="0.2">
      <c r="A28" s="53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53"/>
      <c r="R28" s="66"/>
      <c r="S28" s="53"/>
      <c r="T28" s="53"/>
      <c r="U28" s="53"/>
      <c r="V28" s="53"/>
    </row>
    <row r="29" spans="1:22" ht="12.75" customHeight="1" x14ac:dyDescent="0.2">
      <c r="A29" s="53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53"/>
      <c r="R29" s="66"/>
      <c r="S29" s="53"/>
      <c r="T29" s="53"/>
      <c r="U29" s="53"/>
      <c r="V29" s="53"/>
    </row>
    <row r="30" spans="1:22" ht="12.75" customHeight="1" x14ac:dyDescent="0.2">
      <c r="A30" s="53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53"/>
      <c r="R30" s="66"/>
      <c r="S30" s="53"/>
      <c r="T30" s="53"/>
      <c r="U30" s="53"/>
      <c r="V30" s="53"/>
    </row>
    <row r="31" spans="1:22" ht="12.75" customHeight="1" x14ac:dyDescent="0.2">
      <c r="A31" s="53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53"/>
      <c r="R31" s="66"/>
      <c r="S31" s="53"/>
      <c r="T31" s="53"/>
      <c r="U31" s="53"/>
      <c r="V31" s="53"/>
    </row>
    <row r="32" spans="1:22" ht="12.75" customHeight="1" x14ac:dyDescent="0.2">
      <c r="A32" s="53"/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53"/>
      <c r="R32" s="66"/>
      <c r="S32" s="53"/>
      <c r="T32" s="53"/>
      <c r="U32" s="53"/>
      <c r="V32" s="53"/>
    </row>
    <row r="33" spans="1:22" ht="12.75" customHeight="1" x14ac:dyDescent="0.2">
      <c r="A33" s="53"/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53"/>
      <c r="R33" s="66"/>
      <c r="S33" s="53"/>
      <c r="T33" s="53"/>
      <c r="U33" s="53"/>
      <c r="V33" s="53"/>
    </row>
    <row r="34" spans="1:22" ht="12.75" customHeight="1" x14ac:dyDescent="0.2">
      <c r="A34" s="53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53"/>
      <c r="R34" s="66"/>
      <c r="S34" s="53"/>
      <c r="T34" s="53"/>
      <c r="U34" s="53"/>
      <c r="V34" s="53"/>
    </row>
    <row r="35" spans="1:22" ht="12.75" customHeight="1" x14ac:dyDescent="0.2">
      <c r="A35" s="53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53"/>
      <c r="R35" s="66"/>
      <c r="S35" s="53"/>
      <c r="T35" s="53"/>
      <c r="U35" s="53"/>
      <c r="V35" s="53"/>
    </row>
    <row r="36" spans="1:22" ht="12.75" customHeight="1" x14ac:dyDescent="0.2">
      <c r="A36" s="53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53"/>
      <c r="R36" s="66"/>
      <c r="S36" s="53"/>
      <c r="T36" s="53"/>
      <c r="U36" s="53"/>
      <c r="V36" s="53"/>
    </row>
    <row r="37" spans="1:22" ht="12.75" customHeight="1" x14ac:dyDescent="0.2">
      <c r="A37" s="53"/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53"/>
      <c r="R37" s="66"/>
      <c r="S37" s="53"/>
      <c r="T37" s="53"/>
      <c r="U37" s="53"/>
      <c r="V37" s="53"/>
    </row>
    <row r="38" spans="1:22" ht="12.75" customHeight="1" x14ac:dyDescent="0.2">
      <c r="A38" s="53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53"/>
      <c r="R38" s="66"/>
      <c r="S38" s="53"/>
      <c r="T38" s="53"/>
      <c r="U38" s="53"/>
      <c r="V38" s="53"/>
    </row>
    <row r="39" spans="1:22" ht="12.75" customHeight="1" x14ac:dyDescent="0.2">
      <c r="A39" s="53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53"/>
      <c r="R39" s="66"/>
      <c r="S39" s="53"/>
      <c r="T39" s="53"/>
      <c r="U39" s="53"/>
      <c r="V39" s="53"/>
    </row>
    <row r="40" spans="1:22" ht="12.75" customHeight="1" x14ac:dyDescent="0.2">
      <c r="A40" s="53"/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53"/>
      <c r="R40" s="66"/>
      <c r="S40" s="53"/>
      <c r="T40" s="53"/>
      <c r="U40" s="53"/>
      <c r="V40" s="53"/>
    </row>
    <row r="41" spans="1:22" ht="12.75" customHeight="1" x14ac:dyDescent="0.2">
      <c r="A41" s="53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53"/>
      <c r="R41" s="66"/>
      <c r="S41" s="53"/>
      <c r="T41" s="53"/>
      <c r="U41" s="53"/>
      <c r="V41" s="53"/>
    </row>
    <row r="42" spans="1:22" ht="12.75" customHeight="1" x14ac:dyDescent="0.2">
      <c r="A42" s="53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53"/>
      <c r="R42" s="66"/>
      <c r="S42" s="53"/>
      <c r="T42" s="53"/>
      <c r="U42" s="53"/>
      <c r="V42" s="53"/>
    </row>
    <row r="43" spans="1:22" ht="12.75" customHeight="1" x14ac:dyDescent="0.2">
      <c r="A43" s="53"/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53"/>
      <c r="R43" s="66"/>
      <c r="S43" s="53"/>
      <c r="T43" s="53"/>
      <c r="U43" s="53"/>
      <c r="V43" s="53"/>
    </row>
    <row r="44" spans="1:22" ht="12.75" customHeight="1" x14ac:dyDescent="0.2">
      <c r="A44" s="53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53"/>
      <c r="R44" s="66"/>
      <c r="S44" s="53"/>
      <c r="T44" s="53"/>
      <c r="U44" s="53"/>
      <c r="V44" s="53"/>
    </row>
    <row r="45" spans="1:22" ht="12.75" customHeight="1" x14ac:dyDescent="0.2">
      <c r="A45" s="53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53"/>
      <c r="R45" s="66"/>
      <c r="S45" s="53"/>
      <c r="T45" s="53"/>
      <c r="U45" s="53"/>
      <c r="V45" s="53"/>
    </row>
    <row r="46" spans="1:22" ht="12.75" customHeight="1" x14ac:dyDescent="0.2">
      <c r="A46" s="53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53"/>
      <c r="R46" s="66"/>
      <c r="S46" s="53"/>
      <c r="T46" s="53"/>
      <c r="U46" s="53"/>
      <c r="V46" s="53"/>
    </row>
    <row r="47" spans="1:22" ht="12.75" customHeight="1" x14ac:dyDescent="0.2">
      <c r="A47" s="53"/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53"/>
      <c r="R47" s="66"/>
      <c r="S47" s="53"/>
      <c r="T47" s="53"/>
      <c r="U47" s="53"/>
      <c r="V47" s="53"/>
    </row>
    <row r="48" spans="1:22" ht="12.75" customHeight="1" x14ac:dyDescent="0.2">
      <c r="A48" s="53"/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53"/>
      <c r="R48" s="66"/>
      <c r="S48" s="53"/>
      <c r="T48" s="53"/>
      <c r="U48" s="53"/>
      <c r="V48" s="53"/>
    </row>
    <row r="49" spans="1:22" ht="12.75" customHeight="1" x14ac:dyDescent="0.2">
      <c r="A49" s="53"/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53"/>
      <c r="R49" s="66"/>
      <c r="S49" s="53"/>
      <c r="T49" s="53"/>
      <c r="U49" s="53"/>
      <c r="V49" s="53"/>
    </row>
    <row r="50" spans="1:22" ht="12.75" customHeight="1" x14ac:dyDescent="0.2">
      <c r="A50" s="53"/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53"/>
      <c r="R50" s="66"/>
      <c r="S50" s="53"/>
      <c r="T50" s="53"/>
      <c r="U50" s="53"/>
      <c r="V50" s="53"/>
    </row>
    <row r="51" spans="1:22" ht="12.75" customHeight="1" x14ac:dyDescent="0.2">
      <c r="A51" s="53"/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53"/>
      <c r="R51" s="66"/>
      <c r="S51" s="53"/>
      <c r="T51" s="53"/>
      <c r="U51" s="53"/>
      <c r="V51" s="53"/>
    </row>
    <row r="52" spans="1:22" ht="12.75" customHeight="1" x14ac:dyDescent="0.2">
      <c r="A52" s="53"/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53"/>
      <c r="R52" s="66"/>
      <c r="S52" s="53"/>
      <c r="T52" s="53"/>
      <c r="U52" s="53"/>
      <c r="V52" s="53"/>
    </row>
    <row r="53" spans="1:22" ht="12.75" customHeight="1" x14ac:dyDescent="0.2">
      <c r="A53" s="53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53"/>
      <c r="R53" s="66"/>
      <c r="S53" s="53"/>
      <c r="T53" s="53"/>
      <c r="U53" s="53"/>
      <c r="V53" s="53"/>
    </row>
    <row r="54" spans="1:22" ht="12.75" customHeight="1" x14ac:dyDescent="0.2">
      <c r="A54" s="53"/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53"/>
      <c r="R54" s="66"/>
      <c r="S54" s="53"/>
      <c r="T54" s="53"/>
      <c r="U54" s="53"/>
      <c r="V54" s="53"/>
    </row>
    <row r="55" spans="1:22" ht="12.75" customHeight="1" x14ac:dyDescent="0.2">
      <c r="A55" s="53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53"/>
      <c r="R55" s="66"/>
      <c r="S55" s="53"/>
      <c r="T55" s="53"/>
      <c r="U55" s="53"/>
      <c r="V55" s="53"/>
    </row>
    <row r="56" spans="1:22" ht="12.75" customHeight="1" x14ac:dyDescent="0.2">
      <c r="A56" s="53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53"/>
      <c r="R56" s="66"/>
      <c r="S56" s="53"/>
      <c r="T56" s="53"/>
      <c r="U56" s="53"/>
      <c r="V56" s="53"/>
    </row>
    <row r="57" spans="1:22" ht="12.75" customHeight="1" x14ac:dyDescent="0.2">
      <c r="A57" s="53"/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53"/>
      <c r="R57" s="66"/>
      <c r="S57" s="53"/>
      <c r="T57" s="53"/>
      <c r="U57" s="53"/>
      <c r="V57" s="53"/>
    </row>
    <row r="58" spans="1:22" ht="12.75" customHeight="1" x14ac:dyDescent="0.2">
      <c r="A58" s="53"/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53"/>
      <c r="R58" s="66"/>
      <c r="S58" s="53"/>
      <c r="T58" s="53"/>
      <c r="U58" s="53"/>
      <c r="V58" s="53"/>
    </row>
    <row r="59" spans="1:22" ht="12.75" customHeight="1" x14ac:dyDescent="0.2">
      <c r="A59" s="53"/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53"/>
      <c r="R59" s="66"/>
      <c r="S59" s="53"/>
      <c r="T59" s="53"/>
      <c r="U59" s="53"/>
      <c r="V59" s="53"/>
    </row>
    <row r="60" spans="1:22" ht="12.75" customHeight="1" x14ac:dyDescent="0.2">
      <c r="A60" s="53"/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53"/>
      <c r="R60" s="66"/>
      <c r="S60" s="53"/>
      <c r="T60" s="53"/>
      <c r="U60" s="53"/>
      <c r="V60" s="53"/>
    </row>
    <row r="61" spans="1:22" ht="12.75" customHeight="1" x14ac:dyDescent="0.2">
      <c r="A61" s="53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53"/>
      <c r="R61" s="66"/>
      <c r="S61" s="53"/>
      <c r="T61" s="53"/>
      <c r="U61" s="53"/>
      <c r="V61" s="53"/>
    </row>
    <row r="62" spans="1:22" ht="12.75" customHeight="1" x14ac:dyDescent="0.2">
      <c r="A62" s="53"/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53"/>
      <c r="R62" s="66"/>
      <c r="S62" s="53"/>
      <c r="T62" s="53"/>
      <c r="U62" s="53"/>
      <c r="V62" s="53"/>
    </row>
    <row r="63" spans="1:22" ht="12.75" customHeight="1" x14ac:dyDescent="0.2">
      <c r="A63" s="53"/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53"/>
      <c r="R63" s="66"/>
      <c r="S63" s="53"/>
      <c r="T63" s="53"/>
      <c r="U63" s="53"/>
      <c r="V63" s="53"/>
    </row>
    <row r="64" spans="1:22" ht="12.75" customHeight="1" x14ac:dyDescent="0.2">
      <c r="A64" s="53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53"/>
      <c r="R64" s="66"/>
      <c r="S64" s="53"/>
      <c r="T64" s="53"/>
      <c r="U64" s="53"/>
      <c r="V64" s="53"/>
    </row>
    <row r="65" spans="1:22" ht="12.75" customHeight="1" x14ac:dyDescent="0.2">
      <c r="A65" s="53"/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53"/>
      <c r="R65" s="66"/>
      <c r="S65" s="53"/>
      <c r="T65" s="53"/>
      <c r="U65" s="53"/>
      <c r="V65" s="53"/>
    </row>
    <row r="66" spans="1:22" ht="12.75" customHeight="1" x14ac:dyDescent="0.2">
      <c r="A66" s="53"/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53"/>
      <c r="R66" s="66"/>
      <c r="S66" s="53"/>
      <c r="T66" s="53"/>
      <c r="U66" s="53"/>
      <c r="V66" s="53"/>
    </row>
    <row r="67" spans="1:22" ht="12.75" customHeight="1" x14ac:dyDescent="0.2">
      <c r="A67" s="53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53"/>
      <c r="R67" s="66"/>
      <c r="S67" s="53"/>
      <c r="T67" s="53"/>
      <c r="U67" s="53"/>
      <c r="V67" s="53"/>
    </row>
    <row r="68" spans="1:22" ht="12.75" customHeight="1" x14ac:dyDescent="0.2">
      <c r="A68" s="53"/>
      <c r="B68" s="65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53"/>
      <c r="R68" s="66"/>
      <c r="S68" s="53"/>
      <c r="T68" s="53"/>
      <c r="U68" s="53"/>
      <c r="V68" s="53"/>
    </row>
    <row r="69" spans="1:22" ht="12.75" customHeight="1" x14ac:dyDescent="0.2">
      <c r="A69" s="53"/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53"/>
      <c r="R69" s="66"/>
      <c r="S69" s="53"/>
      <c r="T69" s="53"/>
      <c r="U69" s="53"/>
      <c r="V69" s="53"/>
    </row>
    <row r="70" spans="1:22" ht="12.75" customHeight="1" x14ac:dyDescent="0.2">
      <c r="A70" s="53"/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53"/>
      <c r="R70" s="66"/>
      <c r="S70" s="53"/>
      <c r="T70" s="53"/>
      <c r="U70" s="53"/>
      <c r="V70" s="53"/>
    </row>
    <row r="71" spans="1:22" ht="12.75" customHeight="1" x14ac:dyDescent="0.2">
      <c r="A71" s="53"/>
      <c r="B71" s="6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53"/>
      <c r="R71" s="66"/>
      <c r="S71" s="53"/>
      <c r="T71" s="53"/>
      <c r="U71" s="53"/>
      <c r="V71" s="53"/>
    </row>
    <row r="72" spans="1:22" ht="12.75" customHeight="1" x14ac:dyDescent="0.2">
      <c r="A72" s="53"/>
      <c r="B72" s="65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53"/>
      <c r="R72" s="66"/>
      <c r="S72" s="53"/>
      <c r="T72" s="53"/>
      <c r="U72" s="53"/>
      <c r="V72" s="53"/>
    </row>
    <row r="73" spans="1:22" ht="12.75" customHeight="1" x14ac:dyDescent="0.2">
      <c r="A73" s="53"/>
      <c r="B73" s="65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53"/>
      <c r="R73" s="66"/>
      <c r="S73" s="53"/>
      <c r="T73" s="53"/>
      <c r="U73" s="53"/>
      <c r="V73" s="53"/>
    </row>
    <row r="74" spans="1:22" ht="12.75" customHeight="1" x14ac:dyDescent="0.2">
      <c r="A74" s="53"/>
      <c r="B74" s="65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53"/>
      <c r="R74" s="66"/>
      <c r="S74" s="53"/>
      <c r="T74" s="53"/>
      <c r="U74" s="53"/>
      <c r="V74" s="53"/>
    </row>
    <row r="75" spans="1:22" ht="12.75" customHeight="1" x14ac:dyDescent="0.2">
      <c r="A75" s="53"/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53"/>
      <c r="R75" s="66"/>
      <c r="S75" s="53"/>
      <c r="T75" s="53"/>
      <c r="U75" s="53"/>
      <c r="V75" s="53"/>
    </row>
    <row r="76" spans="1:22" ht="12.75" customHeight="1" x14ac:dyDescent="0.2">
      <c r="A76" s="53"/>
      <c r="B76" s="65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53"/>
      <c r="R76" s="66"/>
      <c r="S76" s="53"/>
      <c r="T76" s="53"/>
      <c r="U76" s="53"/>
      <c r="V76" s="53"/>
    </row>
    <row r="77" spans="1:22" ht="12.75" customHeight="1" x14ac:dyDescent="0.2">
      <c r="A77" s="53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53"/>
      <c r="R77" s="66"/>
      <c r="S77" s="53"/>
      <c r="T77" s="53"/>
      <c r="U77" s="53"/>
      <c r="V77" s="53"/>
    </row>
    <row r="78" spans="1:22" ht="12.75" customHeight="1" x14ac:dyDescent="0.2">
      <c r="A78" s="53"/>
      <c r="B78" s="65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53"/>
      <c r="R78" s="66"/>
      <c r="S78" s="53"/>
      <c r="T78" s="53"/>
      <c r="U78" s="53"/>
      <c r="V78" s="53"/>
    </row>
    <row r="79" spans="1:22" ht="12.75" customHeight="1" x14ac:dyDescent="0.2">
      <c r="A79" s="53"/>
      <c r="B79" s="65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53"/>
      <c r="R79" s="66"/>
      <c r="S79" s="53"/>
      <c r="T79" s="53"/>
      <c r="U79" s="53"/>
      <c r="V79" s="53"/>
    </row>
    <row r="80" spans="1:22" ht="12.75" customHeight="1" x14ac:dyDescent="0.2">
      <c r="A80" s="53"/>
      <c r="B80" s="65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53"/>
      <c r="R80" s="66"/>
      <c r="S80" s="53"/>
      <c r="T80" s="53"/>
      <c r="U80" s="53"/>
      <c r="V80" s="53"/>
    </row>
    <row r="81" spans="1:22" ht="12.75" customHeight="1" x14ac:dyDescent="0.2">
      <c r="A81" s="53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53"/>
      <c r="R81" s="66"/>
      <c r="S81" s="53"/>
      <c r="T81" s="53"/>
      <c r="U81" s="53"/>
      <c r="V81" s="53"/>
    </row>
    <row r="82" spans="1:22" ht="12.75" customHeight="1" x14ac:dyDescent="0.2">
      <c r="A82" s="53"/>
      <c r="B82" s="65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53"/>
      <c r="R82" s="66"/>
      <c r="S82" s="53"/>
      <c r="T82" s="53"/>
      <c r="U82" s="53"/>
      <c r="V82" s="53"/>
    </row>
    <row r="83" spans="1:22" ht="12.75" customHeight="1" x14ac:dyDescent="0.2">
      <c r="A83" s="53"/>
      <c r="B83" s="65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53"/>
      <c r="R83" s="66"/>
      <c r="S83" s="53"/>
      <c r="T83" s="53"/>
      <c r="U83" s="53"/>
      <c r="V83" s="53"/>
    </row>
    <row r="84" spans="1:22" ht="12.75" customHeight="1" x14ac:dyDescent="0.2">
      <c r="A84" s="53"/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53"/>
      <c r="R84" s="66"/>
      <c r="S84" s="53"/>
      <c r="T84" s="53"/>
      <c r="U84" s="53"/>
      <c r="V84" s="53"/>
    </row>
    <row r="85" spans="1:22" ht="12.75" customHeight="1" x14ac:dyDescent="0.2">
      <c r="A85" s="53"/>
      <c r="B85" s="65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53"/>
      <c r="R85" s="66"/>
      <c r="S85" s="53"/>
      <c r="T85" s="53"/>
      <c r="U85" s="53"/>
      <c r="V85" s="53"/>
    </row>
    <row r="86" spans="1:22" ht="12.75" customHeight="1" x14ac:dyDescent="0.2">
      <c r="A86" s="53"/>
      <c r="B86" s="65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53"/>
      <c r="R86" s="66"/>
      <c r="S86" s="53"/>
      <c r="T86" s="53"/>
      <c r="U86" s="53"/>
      <c r="V86" s="53"/>
    </row>
    <row r="87" spans="1:22" ht="12.75" customHeight="1" x14ac:dyDescent="0.2">
      <c r="A87" s="53"/>
      <c r="B87" s="65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53"/>
      <c r="R87" s="66"/>
      <c r="S87" s="53"/>
      <c r="T87" s="53"/>
      <c r="U87" s="53"/>
      <c r="V87" s="53"/>
    </row>
    <row r="88" spans="1:22" ht="12.75" customHeight="1" x14ac:dyDescent="0.2">
      <c r="A88" s="53"/>
      <c r="B88" s="65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53"/>
      <c r="R88" s="66"/>
      <c r="S88" s="53"/>
      <c r="T88" s="53"/>
      <c r="U88" s="53"/>
      <c r="V88" s="53"/>
    </row>
    <row r="89" spans="1:22" ht="12.75" customHeight="1" x14ac:dyDescent="0.2">
      <c r="A89" s="53"/>
      <c r="B89" s="65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53"/>
      <c r="R89" s="66"/>
      <c r="S89" s="53"/>
      <c r="T89" s="53"/>
      <c r="U89" s="53"/>
      <c r="V89" s="53"/>
    </row>
    <row r="90" spans="1:22" ht="12.75" customHeight="1" x14ac:dyDescent="0.2">
      <c r="A90" s="53"/>
      <c r="B90" s="65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53"/>
      <c r="R90" s="66"/>
      <c r="S90" s="53"/>
      <c r="T90" s="53"/>
      <c r="U90" s="53"/>
      <c r="V90" s="53"/>
    </row>
    <row r="91" spans="1:22" ht="12.75" customHeight="1" x14ac:dyDescent="0.2">
      <c r="A91" s="53"/>
      <c r="B91" s="65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53"/>
      <c r="R91" s="66"/>
      <c r="S91" s="53"/>
      <c r="T91" s="53"/>
      <c r="U91" s="53"/>
      <c r="V91" s="53"/>
    </row>
    <row r="92" spans="1:22" ht="12.75" customHeight="1" x14ac:dyDescent="0.2">
      <c r="A92" s="53"/>
      <c r="B92" s="65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53"/>
      <c r="R92" s="66"/>
      <c r="S92" s="53"/>
      <c r="T92" s="53"/>
      <c r="U92" s="53"/>
      <c r="V92" s="53"/>
    </row>
    <row r="93" spans="1:22" ht="12.75" customHeight="1" x14ac:dyDescent="0.2">
      <c r="A93" s="53"/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53"/>
      <c r="R93" s="66"/>
      <c r="S93" s="53"/>
      <c r="T93" s="53"/>
      <c r="U93" s="53"/>
      <c r="V93" s="53"/>
    </row>
    <row r="94" spans="1:22" ht="12.75" customHeight="1" x14ac:dyDescent="0.2">
      <c r="A94" s="53"/>
      <c r="B94" s="65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53"/>
      <c r="R94" s="66"/>
      <c r="S94" s="53"/>
      <c r="T94" s="53"/>
      <c r="U94" s="53"/>
      <c r="V94" s="53"/>
    </row>
    <row r="95" spans="1:22" ht="12.75" customHeight="1" x14ac:dyDescent="0.2">
      <c r="A95" s="53"/>
      <c r="B95" s="65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53"/>
      <c r="R95" s="66"/>
      <c r="S95" s="53"/>
      <c r="T95" s="53"/>
      <c r="U95" s="53"/>
      <c r="V95" s="53"/>
    </row>
    <row r="96" spans="1:22" ht="12.75" customHeight="1" x14ac:dyDescent="0.2">
      <c r="A96" s="53"/>
      <c r="B96" s="65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53"/>
      <c r="R96" s="66"/>
      <c r="S96" s="53"/>
      <c r="T96" s="53"/>
      <c r="U96" s="53"/>
      <c r="V96" s="53"/>
    </row>
    <row r="97" spans="1:22" ht="12.75" customHeight="1" x14ac:dyDescent="0.2">
      <c r="A97" s="53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53"/>
      <c r="R97" s="66"/>
      <c r="S97" s="53"/>
      <c r="T97" s="53"/>
      <c r="U97" s="53"/>
      <c r="V97" s="53"/>
    </row>
    <row r="98" spans="1:22" ht="12.75" customHeight="1" x14ac:dyDescent="0.2">
      <c r="A98" s="53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53"/>
      <c r="R98" s="66"/>
      <c r="S98" s="53"/>
      <c r="T98" s="53"/>
      <c r="U98" s="53"/>
      <c r="V98" s="53"/>
    </row>
    <row r="99" spans="1:22" ht="12.75" customHeight="1" x14ac:dyDescent="0.2">
      <c r="A99" s="53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53"/>
      <c r="R99" s="66"/>
      <c r="S99" s="53"/>
      <c r="T99" s="53"/>
      <c r="U99" s="53"/>
      <c r="V99" s="53"/>
    </row>
  </sheetData>
  <mergeCells count="19">
    <mergeCell ref="A1:U1"/>
    <mergeCell ref="A2:U2"/>
    <mergeCell ref="A3:U3"/>
    <mergeCell ref="A4:B4"/>
    <mergeCell ref="C4:U4"/>
    <mergeCell ref="Q6:Q7"/>
    <mergeCell ref="C8:C12"/>
    <mergeCell ref="B8:B12"/>
    <mergeCell ref="A13:T13"/>
    <mergeCell ref="A5:B5"/>
    <mergeCell ref="C5:U5"/>
    <mergeCell ref="R6:R7"/>
    <mergeCell ref="S6:U6"/>
    <mergeCell ref="A6:A7"/>
    <mergeCell ref="B6:B7"/>
    <mergeCell ref="C6:C7"/>
    <mergeCell ref="A8:A12"/>
    <mergeCell ref="D6:D7"/>
    <mergeCell ref="E6:P6"/>
  </mergeCells>
  <printOptions horizontalCentered="1"/>
  <pageMargins left="0.39370078740157483" right="0.39370078740157483" top="0.59055118110236227" bottom="0.19685039370078741" header="0" footer="0"/>
  <pageSetup orientation="landscape" r:id="rId1"/>
  <rowBreaks count="1" manualBreakCount="1">
    <brk id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221"/>
  <sheetViews>
    <sheetView tabSelected="1" topLeftCell="A199" zoomScale="95" zoomScaleNormal="95" workbookViewId="0">
      <selection activeCell="M209" sqref="M209"/>
    </sheetView>
  </sheetViews>
  <sheetFormatPr baseColWidth="10" defaultColWidth="14.42578125" defaultRowHeight="15" customHeight="1" x14ac:dyDescent="0.2"/>
  <cols>
    <col min="1" max="1" width="29.85546875" style="76" customWidth="1"/>
    <col min="2" max="2" width="10.7109375" style="76" customWidth="1"/>
    <col min="3" max="3" width="11" style="76" customWidth="1"/>
    <col min="4" max="6" width="10.7109375" style="76" customWidth="1"/>
    <col min="7" max="10" width="16.42578125" style="76" customWidth="1"/>
    <col min="11" max="11" width="18.28515625" style="76" customWidth="1"/>
    <col min="12" max="13" width="10.7109375" style="76" customWidth="1"/>
    <col min="14" max="16384" width="14.42578125" style="76"/>
  </cols>
  <sheetData>
    <row r="1" spans="1:84" ht="15" customHeight="1" x14ac:dyDescent="0.2">
      <c r="B1" s="326" t="s">
        <v>292</v>
      </c>
      <c r="C1" s="327"/>
      <c r="D1" s="327"/>
      <c r="E1" s="327"/>
      <c r="F1" s="327"/>
      <c r="G1" s="327"/>
      <c r="H1" s="327"/>
      <c r="I1" s="327"/>
    </row>
    <row r="2" spans="1:84" ht="51.75" customHeight="1" x14ac:dyDescent="0.2">
      <c r="A2" s="333" t="s">
        <v>70</v>
      </c>
      <c r="B2" s="362" t="s">
        <v>71</v>
      </c>
      <c r="C2" s="362" t="s">
        <v>72</v>
      </c>
      <c r="D2" s="364" t="s">
        <v>73</v>
      </c>
      <c r="E2" s="362" t="s">
        <v>74</v>
      </c>
      <c r="F2" s="362" t="s">
        <v>75</v>
      </c>
      <c r="G2" s="75" t="s">
        <v>76</v>
      </c>
      <c r="H2" s="75" t="s">
        <v>46</v>
      </c>
      <c r="I2" s="75" t="s">
        <v>77</v>
      </c>
      <c r="J2" s="75" t="s">
        <v>78</v>
      </c>
      <c r="K2" s="216" t="s">
        <v>79</v>
      </c>
      <c r="L2" s="217"/>
    </row>
    <row r="3" spans="1:84" ht="26.25" customHeight="1" x14ac:dyDescent="0.2">
      <c r="A3" s="334"/>
      <c r="B3" s="363"/>
      <c r="C3" s="363"/>
      <c r="D3" s="363"/>
      <c r="E3" s="363"/>
      <c r="F3" s="363"/>
      <c r="G3" s="77">
        <f>SUM(G5,G89,G153,G173,G191)</f>
        <v>6400</v>
      </c>
      <c r="H3" s="77">
        <f>SUM(H5,H89,H153,H173,H191)</f>
        <v>54286.340000000004</v>
      </c>
      <c r="I3" s="77">
        <f>SUM(I5,I89,I153,I173,I191)</f>
        <v>524118.77999999997</v>
      </c>
      <c r="J3" s="77">
        <f>SUM(J5,J89,J153,J173,J191)</f>
        <v>4833.2300000000005</v>
      </c>
      <c r="K3" s="184">
        <f>SUM(K5,K89,K153,K173,K191)</f>
        <v>613543.35000000009</v>
      </c>
      <c r="L3" s="217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</row>
    <row r="4" spans="1:84" ht="15.75" customHeight="1" x14ac:dyDescent="0.25">
      <c r="A4" s="371" t="s">
        <v>80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217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</row>
    <row r="5" spans="1:84" ht="18.75" customHeight="1" x14ac:dyDescent="0.25">
      <c r="A5" s="376" t="s">
        <v>81</v>
      </c>
      <c r="B5" s="353"/>
      <c r="C5" s="353"/>
      <c r="D5" s="353"/>
      <c r="E5" s="353"/>
      <c r="F5" s="354"/>
      <c r="G5" s="78">
        <f>SUM(G7,G20)</f>
        <v>6400</v>
      </c>
      <c r="H5" s="78">
        <f>SUM(H7,H20)</f>
        <v>32944.44</v>
      </c>
      <c r="I5" s="78">
        <f>SUM(I7,I20)</f>
        <v>273491.19999999995</v>
      </c>
      <c r="J5" s="78">
        <f>SUM(J7,J20)</f>
        <v>0</v>
      </c>
      <c r="K5" s="185">
        <f>SUM(K7,K20)</f>
        <v>312835.64</v>
      </c>
      <c r="L5" s="217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</row>
    <row r="6" spans="1:84" ht="32.25" customHeight="1" x14ac:dyDescent="0.2">
      <c r="A6" s="377" t="s">
        <v>82</v>
      </c>
      <c r="B6" s="353"/>
      <c r="C6" s="354"/>
      <c r="D6" s="79"/>
      <c r="E6" s="79"/>
      <c r="F6" s="79"/>
      <c r="G6" s="80"/>
      <c r="H6" s="80"/>
      <c r="I6" s="80"/>
      <c r="J6" s="80"/>
      <c r="K6" s="186"/>
      <c r="L6" s="217"/>
      <c r="M6" s="212"/>
      <c r="N6" s="213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</row>
    <row r="7" spans="1:84" ht="33" customHeight="1" x14ac:dyDescent="0.2">
      <c r="A7" s="378" t="s">
        <v>83</v>
      </c>
      <c r="B7" s="379"/>
      <c r="C7" s="380"/>
      <c r="D7" s="81"/>
      <c r="E7" s="81"/>
      <c r="F7" s="81"/>
      <c r="G7" s="82">
        <f>(G8)</f>
        <v>0</v>
      </c>
      <c r="H7" s="82">
        <f t="shared" ref="H7:K7" si="0">(H8)</f>
        <v>8928</v>
      </c>
      <c r="I7" s="82">
        <f t="shared" si="0"/>
        <v>32061.279999999999</v>
      </c>
      <c r="J7" s="82">
        <f t="shared" si="0"/>
        <v>0</v>
      </c>
      <c r="K7" s="187">
        <f t="shared" si="0"/>
        <v>40989.279999999999</v>
      </c>
      <c r="L7" s="217"/>
      <c r="M7" s="212"/>
      <c r="N7" s="213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</row>
    <row r="8" spans="1:84" ht="26.25" customHeight="1" x14ac:dyDescent="0.2">
      <c r="A8" s="381" t="s">
        <v>111</v>
      </c>
      <c r="B8" s="353"/>
      <c r="C8" s="354"/>
      <c r="D8" s="365" t="s">
        <v>84</v>
      </c>
      <c r="E8" s="366"/>
      <c r="F8" s="83"/>
      <c r="G8" s="84">
        <f>SUM(G9:G19)</f>
        <v>0</v>
      </c>
      <c r="H8" s="84">
        <f t="shared" ref="H8:K8" si="1">SUM(H9:H19)</f>
        <v>8928</v>
      </c>
      <c r="I8" s="84">
        <f t="shared" si="1"/>
        <v>32061.279999999999</v>
      </c>
      <c r="J8" s="84">
        <f t="shared" si="1"/>
        <v>0</v>
      </c>
      <c r="K8" s="188">
        <f t="shared" si="1"/>
        <v>40989.279999999999</v>
      </c>
      <c r="L8" s="217"/>
      <c r="M8" s="212"/>
      <c r="N8" s="213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</row>
    <row r="9" spans="1:84" ht="12.75" customHeight="1" x14ac:dyDescent="0.2">
      <c r="A9" s="102" t="s">
        <v>203</v>
      </c>
      <c r="B9" s="88">
        <v>11</v>
      </c>
      <c r="C9" s="79" t="s">
        <v>85</v>
      </c>
      <c r="D9" s="85">
        <v>93.34</v>
      </c>
      <c r="E9" s="88">
        <v>96</v>
      </c>
      <c r="F9" s="79">
        <v>2</v>
      </c>
      <c r="G9" s="85">
        <v>0</v>
      </c>
      <c r="H9" s="85">
        <v>8928</v>
      </c>
      <c r="I9" s="85">
        <v>0</v>
      </c>
      <c r="J9" s="85">
        <v>0</v>
      </c>
      <c r="K9" s="189">
        <f t="shared" ref="K9:K19" si="2">SUM(G9:J9)</f>
        <v>8928</v>
      </c>
      <c r="L9" s="217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</row>
    <row r="10" spans="1:84" ht="12.75" customHeight="1" x14ac:dyDescent="0.2">
      <c r="A10" s="102" t="s">
        <v>202</v>
      </c>
      <c r="B10" s="94">
        <v>36</v>
      </c>
      <c r="C10" s="79" t="s">
        <v>85</v>
      </c>
      <c r="D10" s="85">
        <v>93.34</v>
      </c>
      <c r="E10" s="88">
        <v>192</v>
      </c>
      <c r="F10" s="79">
        <v>1</v>
      </c>
      <c r="G10" s="85">
        <v>0</v>
      </c>
      <c r="H10" s="85">
        <v>0</v>
      </c>
      <c r="I10" s="85">
        <f t="shared" ref="I10" si="3">D10*E10</f>
        <v>17921.28</v>
      </c>
      <c r="J10" s="85">
        <v>0</v>
      </c>
      <c r="K10" s="189">
        <f t="shared" si="2"/>
        <v>17921.28</v>
      </c>
      <c r="L10" s="217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</row>
    <row r="11" spans="1:84" ht="12.75" customHeight="1" x14ac:dyDescent="0.2">
      <c r="A11" s="102" t="s">
        <v>112</v>
      </c>
      <c r="B11" s="88"/>
      <c r="C11" s="102" t="s">
        <v>90</v>
      </c>
      <c r="D11" s="89">
        <v>25</v>
      </c>
      <c r="E11" s="88">
        <v>72</v>
      </c>
      <c r="F11" s="79">
        <v>1</v>
      </c>
      <c r="G11" s="85">
        <v>0</v>
      </c>
      <c r="H11" s="85">
        <v>0</v>
      </c>
      <c r="I11" s="85">
        <v>1800</v>
      </c>
      <c r="J11" s="85">
        <v>0</v>
      </c>
      <c r="K11" s="189">
        <f t="shared" si="2"/>
        <v>1800</v>
      </c>
      <c r="L11" s="217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</row>
    <row r="12" spans="1:84" ht="12.75" customHeight="1" x14ac:dyDescent="0.2">
      <c r="A12" s="102" t="s">
        <v>113</v>
      </c>
      <c r="B12" s="88"/>
      <c r="C12" s="102" t="s">
        <v>121</v>
      </c>
      <c r="D12" s="85">
        <v>100</v>
      </c>
      <c r="E12" s="88">
        <v>4</v>
      </c>
      <c r="F12" s="79">
        <v>1</v>
      </c>
      <c r="G12" s="85">
        <v>0</v>
      </c>
      <c r="H12" s="85">
        <v>0</v>
      </c>
      <c r="I12" s="85">
        <v>400</v>
      </c>
      <c r="J12" s="85">
        <v>0</v>
      </c>
      <c r="K12" s="189">
        <f t="shared" si="2"/>
        <v>400</v>
      </c>
      <c r="L12" s="217"/>
      <c r="M12" s="214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</row>
    <row r="13" spans="1:84" ht="12.75" customHeight="1" x14ac:dyDescent="0.2">
      <c r="A13" s="102" t="s">
        <v>114</v>
      </c>
      <c r="B13" s="88">
        <v>268</v>
      </c>
      <c r="C13" s="102" t="s">
        <v>122</v>
      </c>
      <c r="D13" s="85">
        <v>80</v>
      </c>
      <c r="E13" s="88">
        <v>4</v>
      </c>
      <c r="F13" s="79">
        <v>1</v>
      </c>
      <c r="G13" s="85">
        <v>0</v>
      </c>
      <c r="H13" s="85">
        <v>0</v>
      </c>
      <c r="I13" s="85">
        <f>(D13*E13)</f>
        <v>320</v>
      </c>
      <c r="J13" s="85">
        <v>0</v>
      </c>
      <c r="K13" s="189">
        <f t="shared" si="2"/>
        <v>320</v>
      </c>
      <c r="L13" s="217"/>
      <c r="M13" s="214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</row>
    <row r="14" spans="1:84" ht="12.75" customHeight="1" x14ac:dyDescent="0.2">
      <c r="A14" s="102" t="s">
        <v>116</v>
      </c>
      <c r="B14" s="88">
        <v>268</v>
      </c>
      <c r="C14" s="102" t="s">
        <v>123</v>
      </c>
      <c r="D14" s="85">
        <v>15</v>
      </c>
      <c r="E14" s="88">
        <v>20</v>
      </c>
      <c r="F14" s="79">
        <v>1</v>
      </c>
      <c r="G14" s="85">
        <v>0</v>
      </c>
      <c r="H14" s="85">
        <v>0</v>
      </c>
      <c r="I14" s="85">
        <f>(D14*E14)</f>
        <v>300</v>
      </c>
      <c r="J14" s="85">
        <v>0</v>
      </c>
      <c r="K14" s="189">
        <f t="shared" si="2"/>
        <v>300</v>
      </c>
      <c r="L14" s="217"/>
      <c r="M14" s="214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</row>
    <row r="15" spans="1:84" ht="12.75" customHeight="1" x14ac:dyDescent="0.2">
      <c r="A15" s="102" t="s">
        <v>117</v>
      </c>
      <c r="B15" s="88">
        <v>297</v>
      </c>
      <c r="C15" s="102" t="s">
        <v>121</v>
      </c>
      <c r="D15" s="85">
        <v>80</v>
      </c>
      <c r="E15" s="88">
        <v>4</v>
      </c>
      <c r="F15" s="79">
        <v>1</v>
      </c>
      <c r="G15" s="85">
        <v>0</v>
      </c>
      <c r="H15" s="85">
        <v>0</v>
      </c>
      <c r="I15" s="85">
        <f t="shared" ref="I15:I19" si="4">(D15*E15)</f>
        <v>320</v>
      </c>
      <c r="J15" s="85">
        <v>0</v>
      </c>
      <c r="K15" s="189">
        <f t="shared" si="2"/>
        <v>320</v>
      </c>
      <c r="L15" s="217"/>
      <c r="M15" s="214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</row>
    <row r="16" spans="1:84" ht="12.75" customHeight="1" x14ac:dyDescent="0.2">
      <c r="A16" s="102" t="s">
        <v>118</v>
      </c>
      <c r="B16" s="88">
        <v>329</v>
      </c>
      <c r="C16" s="102" t="s">
        <v>121</v>
      </c>
      <c r="D16" s="85">
        <v>1800</v>
      </c>
      <c r="E16" s="88">
        <v>2</v>
      </c>
      <c r="F16" s="79">
        <v>1</v>
      </c>
      <c r="G16" s="85">
        <v>0</v>
      </c>
      <c r="H16" s="85">
        <v>0</v>
      </c>
      <c r="I16" s="85">
        <f t="shared" si="4"/>
        <v>3600</v>
      </c>
      <c r="J16" s="85">
        <v>0</v>
      </c>
      <c r="K16" s="189">
        <f t="shared" si="2"/>
        <v>3600</v>
      </c>
      <c r="L16" s="217"/>
      <c r="M16" s="214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</row>
    <row r="17" spans="1:84" ht="12.75" customHeight="1" x14ac:dyDescent="0.2">
      <c r="A17" s="102" t="s">
        <v>119</v>
      </c>
      <c r="B17" s="88">
        <v>326</v>
      </c>
      <c r="C17" s="102" t="s">
        <v>121</v>
      </c>
      <c r="D17" s="85">
        <v>3000</v>
      </c>
      <c r="E17" s="88">
        <v>2</v>
      </c>
      <c r="F17" s="79">
        <v>1</v>
      </c>
      <c r="G17" s="85">
        <v>0</v>
      </c>
      <c r="H17" s="85">
        <v>0</v>
      </c>
      <c r="I17" s="85">
        <f t="shared" si="4"/>
        <v>6000</v>
      </c>
      <c r="J17" s="85">
        <v>0</v>
      </c>
      <c r="K17" s="189">
        <f t="shared" si="2"/>
        <v>6000</v>
      </c>
      <c r="L17" s="217"/>
      <c r="M17" s="214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</row>
    <row r="18" spans="1:84" ht="12.75" customHeight="1" x14ac:dyDescent="0.2">
      <c r="A18" s="102" t="s">
        <v>120</v>
      </c>
      <c r="B18" s="88"/>
      <c r="C18" s="102" t="s">
        <v>121</v>
      </c>
      <c r="D18" s="85">
        <v>100</v>
      </c>
      <c r="E18" s="88">
        <v>4</v>
      </c>
      <c r="F18" s="79">
        <v>1</v>
      </c>
      <c r="G18" s="85">
        <v>0</v>
      </c>
      <c r="H18" s="85">
        <v>0</v>
      </c>
      <c r="I18" s="85">
        <f t="shared" si="4"/>
        <v>400</v>
      </c>
      <c r="J18" s="85">
        <v>0</v>
      </c>
      <c r="K18" s="189">
        <f t="shared" si="2"/>
        <v>400</v>
      </c>
      <c r="L18" s="217"/>
      <c r="M18" s="214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</row>
    <row r="19" spans="1:84" ht="12.75" customHeight="1" x14ac:dyDescent="0.2">
      <c r="A19" s="102" t="s">
        <v>115</v>
      </c>
      <c r="B19" s="88">
        <v>298</v>
      </c>
      <c r="C19" s="102" t="s">
        <v>121</v>
      </c>
      <c r="D19" s="85">
        <v>200</v>
      </c>
      <c r="E19" s="88">
        <v>5</v>
      </c>
      <c r="F19" s="79">
        <v>1</v>
      </c>
      <c r="G19" s="85">
        <v>0</v>
      </c>
      <c r="H19" s="85">
        <v>0</v>
      </c>
      <c r="I19" s="85">
        <f t="shared" si="4"/>
        <v>1000</v>
      </c>
      <c r="J19" s="85">
        <v>0</v>
      </c>
      <c r="K19" s="189">
        <f t="shared" si="2"/>
        <v>1000</v>
      </c>
      <c r="L19" s="217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</row>
    <row r="20" spans="1:84" ht="35.25" customHeight="1" x14ac:dyDescent="0.2">
      <c r="A20" s="382" t="s">
        <v>132</v>
      </c>
      <c r="B20" s="383"/>
      <c r="C20" s="384"/>
      <c r="D20" s="87"/>
      <c r="E20" s="87"/>
      <c r="F20" s="81"/>
      <c r="G20" s="82">
        <f>SUM(G21,G34,G47,G67,G73,G79)</f>
        <v>6400</v>
      </c>
      <c r="H20" s="82">
        <f t="shared" ref="H20:K20" si="5">SUM(H21,H34,H47,H67,H73,H79)</f>
        <v>24016.440000000002</v>
      </c>
      <c r="I20" s="82">
        <f t="shared" si="5"/>
        <v>241429.91999999995</v>
      </c>
      <c r="J20" s="82">
        <f t="shared" si="5"/>
        <v>0</v>
      </c>
      <c r="K20" s="187">
        <f t="shared" si="5"/>
        <v>271846.36</v>
      </c>
      <c r="L20" s="217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</row>
    <row r="21" spans="1:84" ht="27" customHeight="1" x14ac:dyDescent="0.2">
      <c r="A21" s="352" t="s">
        <v>266</v>
      </c>
      <c r="B21" s="353"/>
      <c r="C21" s="354"/>
      <c r="D21" s="365" t="s">
        <v>84</v>
      </c>
      <c r="E21" s="366"/>
      <c r="F21" s="83"/>
      <c r="G21" s="84">
        <f>SUM(G22:G33)</f>
        <v>0</v>
      </c>
      <c r="H21" s="84">
        <f t="shared" ref="H21:K21" si="6">SUM(H22:H33)</f>
        <v>0</v>
      </c>
      <c r="I21" s="84">
        <f t="shared" si="6"/>
        <v>165513.76</v>
      </c>
      <c r="J21" s="84">
        <f t="shared" si="6"/>
        <v>0</v>
      </c>
      <c r="K21" s="188">
        <f t="shared" si="6"/>
        <v>165513.76</v>
      </c>
      <c r="L21" s="217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</row>
    <row r="22" spans="1:84" ht="12.75" customHeight="1" x14ac:dyDescent="0.2">
      <c r="A22" s="102" t="s">
        <v>203</v>
      </c>
      <c r="B22" s="90">
        <v>11</v>
      </c>
      <c r="C22" s="79" t="s">
        <v>85</v>
      </c>
      <c r="D22" s="85">
        <v>93.34</v>
      </c>
      <c r="E22" s="79">
        <v>32</v>
      </c>
      <c r="F22" s="79">
        <v>2</v>
      </c>
      <c r="G22" s="85">
        <v>0</v>
      </c>
      <c r="H22" s="85">
        <v>0</v>
      </c>
      <c r="I22" s="85">
        <f t="shared" ref="I22:I24" si="7">D22*E22</f>
        <v>2986.88</v>
      </c>
      <c r="J22" s="85">
        <v>0</v>
      </c>
      <c r="K22" s="189">
        <f t="shared" ref="K22:K33" si="8">SUM(G22:J22)</f>
        <v>2986.88</v>
      </c>
      <c r="L22" s="217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</row>
    <row r="23" spans="1:84" ht="12.75" customHeight="1" x14ac:dyDescent="0.2">
      <c r="A23" s="106" t="s">
        <v>202</v>
      </c>
      <c r="B23" s="104">
        <v>36</v>
      </c>
      <c r="C23" s="105" t="s">
        <v>85</v>
      </c>
      <c r="D23" s="85">
        <v>93.34</v>
      </c>
      <c r="E23" s="79">
        <v>32</v>
      </c>
      <c r="F23" s="79">
        <v>1</v>
      </c>
      <c r="G23" s="85">
        <v>0</v>
      </c>
      <c r="H23" s="85">
        <v>0</v>
      </c>
      <c r="I23" s="85">
        <f t="shared" si="7"/>
        <v>2986.88</v>
      </c>
      <c r="J23" s="85">
        <v>0</v>
      </c>
      <c r="K23" s="189">
        <f t="shared" si="8"/>
        <v>2986.88</v>
      </c>
      <c r="L23" s="217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</row>
    <row r="24" spans="1:84" ht="12.75" customHeight="1" x14ac:dyDescent="0.2">
      <c r="A24" s="102" t="s">
        <v>124</v>
      </c>
      <c r="C24" s="102" t="s">
        <v>85</v>
      </c>
      <c r="D24" s="85">
        <v>100</v>
      </c>
      <c r="E24" s="79">
        <v>1440</v>
      </c>
      <c r="F24" s="79">
        <v>1</v>
      </c>
      <c r="G24" s="85">
        <v>0</v>
      </c>
      <c r="H24" s="85">
        <v>0</v>
      </c>
      <c r="I24" s="85">
        <f t="shared" si="7"/>
        <v>144000</v>
      </c>
      <c r="J24" s="85">
        <v>0</v>
      </c>
      <c r="K24" s="189">
        <f t="shared" si="8"/>
        <v>144000</v>
      </c>
      <c r="L24" s="217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</row>
    <row r="25" spans="1:84" ht="12.75" customHeight="1" x14ac:dyDescent="0.2">
      <c r="A25" s="102" t="s">
        <v>112</v>
      </c>
      <c r="B25" s="79"/>
      <c r="C25" s="102" t="s">
        <v>125</v>
      </c>
      <c r="D25" s="85">
        <v>100</v>
      </c>
      <c r="E25" s="79">
        <v>32</v>
      </c>
      <c r="F25" s="79">
        <v>1</v>
      </c>
      <c r="G25" s="85">
        <v>0</v>
      </c>
      <c r="H25" s="85">
        <v>0</v>
      </c>
      <c r="I25" s="85">
        <f>E25*D25</f>
        <v>3200</v>
      </c>
      <c r="J25" s="85">
        <v>0</v>
      </c>
      <c r="K25" s="189">
        <f t="shared" si="8"/>
        <v>3200</v>
      </c>
      <c r="L25" s="217"/>
      <c r="M25" s="214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</row>
    <row r="26" spans="1:84" ht="12.75" customHeight="1" x14ac:dyDescent="0.2">
      <c r="A26" s="102" t="s">
        <v>113</v>
      </c>
      <c r="B26" s="79"/>
      <c r="C26" s="102" t="s">
        <v>121</v>
      </c>
      <c r="D26" s="85">
        <v>100</v>
      </c>
      <c r="E26" s="88">
        <v>4</v>
      </c>
      <c r="F26" s="79">
        <v>1</v>
      </c>
      <c r="G26" s="85">
        <v>0</v>
      </c>
      <c r="H26" s="85">
        <v>0</v>
      </c>
      <c r="I26" s="85">
        <f t="shared" ref="I26:I33" si="9">E26*D26</f>
        <v>400</v>
      </c>
      <c r="J26" s="85">
        <v>0</v>
      </c>
      <c r="K26" s="189">
        <f t="shared" si="8"/>
        <v>400</v>
      </c>
      <c r="L26" s="217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</row>
    <row r="27" spans="1:84" ht="12.75" customHeight="1" x14ac:dyDescent="0.2">
      <c r="A27" s="102" t="s">
        <v>114</v>
      </c>
      <c r="B27" s="88"/>
      <c r="C27" s="102" t="s">
        <v>122</v>
      </c>
      <c r="D27" s="85">
        <v>80</v>
      </c>
      <c r="E27" s="88">
        <v>4</v>
      </c>
      <c r="F27" s="79">
        <v>1</v>
      </c>
      <c r="G27" s="85">
        <v>0</v>
      </c>
      <c r="H27" s="85">
        <v>0</v>
      </c>
      <c r="I27" s="85">
        <f t="shared" si="9"/>
        <v>320</v>
      </c>
      <c r="J27" s="85">
        <v>0</v>
      </c>
      <c r="K27" s="189">
        <f t="shared" si="8"/>
        <v>320</v>
      </c>
      <c r="L27" s="217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</row>
    <row r="28" spans="1:84" ht="12.75" customHeight="1" x14ac:dyDescent="0.2">
      <c r="A28" s="102" t="s">
        <v>116</v>
      </c>
      <c r="B28" s="88"/>
      <c r="C28" s="102" t="s">
        <v>123</v>
      </c>
      <c r="D28" s="85">
        <v>15</v>
      </c>
      <c r="E28" s="88">
        <v>20</v>
      </c>
      <c r="F28" s="79">
        <v>1</v>
      </c>
      <c r="G28" s="85">
        <v>0</v>
      </c>
      <c r="H28" s="85">
        <v>0</v>
      </c>
      <c r="I28" s="85">
        <f t="shared" si="9"/>
        <v>300</v>
      </c>
      <c r="J28" s="85">
        <v>0</v>
      </c>
      <c r="K28" s="189">
        <f t="shared" si="8"/>
        <v>300</v>
      </c>
      <c r="L28" s="217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</row>
    <row r="29" spans="1:84" ht="12.75" customHeight="1" x14ac:dyDescent="0.2">
      <c r="A29" s="102" t="s">
        <v>117</v>
      </c>
      <c r="B29" s="88"/>
      <c r="C29" s="102" t="s">
        <v>121</v>
      </c>
      <c r="D29" s="85">
        <v>80</v>
      </c>
      <c r="E29" s="88">
        <v>4</v>
      </c>
      <c r="F29" s="79">
        <v>1</v>
      </c>
      <c r="G29" s="85">
        <v>0</v>
      </c>
      <c r="H29" s="85">
        <v>0</v>
      </c>
      <c r="I29" s="85">
        <f t="shared" si="9"/>
        <v>320</v>
      </c>
      <c r="J29" s="85">
        <v>0</v>
      </c>
      <c r="K29" s="189">
        <f t="shared" si="8"/>
        <v>320</v>
      </c>
      <c r="L29" s="217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</row>
    <row r="30" spans="1:84" ht="12.75" customHeight="1" x14ac:dyDescent="0.2">
      <c r="A30" s="102" t="s">
        <v>118</v>
      </c>
      <c r="B30" s="88"/>
      <c r="C30" s="102" t="s">
        <v>121</v>
      </c>
      <c r="D30" s="85">
        <v>1800</v>
      </c>
      <c r="E30" s="88">
        <v>2</v>
      </c>
      <c r="F30" s="79">
        <v>1</v>
      </c>
      <c r="G30" s="85">
        <v>0</v>
      </c>
      <c r="H30" s="85">
        <v>0</v>
      </c>
      <c r="I30" s="85">
        <f t="shared" si="9"/>
        <v>3600</v>
      </c>
      <c r="J30" s="85">
        <v>0</v>
      </c>
      <c r="K30" s="189">
        <f t="shared" si="8"/>
        <v>3600</v>
      </c>
      <c r="L30" s="217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</row>
    <row r="31" spans="1:84" ht="12.75" customHeight="1" x14ac:dyDescent="0.2">
      <c r="A31" s="102" t="s">
        <v>119</v>
      </c>
      <c r="B31" s="88"/>
      <c r="C31" s="102" t="s">
        <v>121</v>
      </c>
      <c r="D31" s="85">
        <v>3000</v>
      </c>
      <c r="E31" s="88">
        <v>2</v>
      </c>
      <c r="F31" s="79">
        <v>1</v>
      </c>
      <c r="G31" s="85">
        <v>0</v>
      </c>
      <c r="H31" s="85">
        <v>0</v>
      </c>
      <c r="I31" s="85">
        <f t="shared" si="9"/>
        <v>6000</v>
      </c>
      <c r="J31" s="85">
        <v>0</v>
      </c>
      <c r="K31" s="189">
        <f t="shared" si="8"/>
        <v>6000</v>
      </c>
      <c r="L31" s="217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</row>
    <row r="32" spans="1:84" ht="12.75" customHeight="1" x14ac:dyDescent="0.2">
      <c r="A32" s="102" t="s">
        <v>120</v>
      </c>
      <c r="B32" s="88"/>
      <c r="C32" s="102" t="s">
        <v>121</v>
      </c>
      <c r="D32" s="85">
        <v>100</v>
      </c>
      <c r="E32" s="88">
        <v>4</v>
      </c>
      <c r="F32" s="79">
        <v>1</v>
      </c>
      <c r="G32" s="85">
        <v>0</v>
      </c>
      <c r="H32" s="85">
        <v>0</v>
      </c>
      <c r="I32" s="85">
        <f t="shared" si="9"/>
        <v>400</v>
      </c>
      <c r="J32" s="85">
        <v>0</v>
      </c>
      <c r="K32" s="189">
        <f t="shared" si="8"/>
        <v>400</v>
      </c>
      <c r="L32" s="217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</row>
    <row r="33" spans="1:84" ht="12.75" customHeight="1" x14ac:dyDescent="0.2">
      <c r="A33" s="102" t="s">
        <v>115</v>
      </c>
      <c r="B33" s="88"/>
      <c r="C33" s="102" t="s">
        <v>121</v>
      </c>
      <c r="D33" s="85">
        <v>200</v>
      </c>
      <c r="E33" s="88">
        <v>5</v>
      </c>
      <c r="F33" s="79">
        <v>1</v>
      </c>
      <c r="G33" s="85">
        <v>0</v>
      </c>
      <c r="H33" s="85">
        <v>0</v>
      </c>
      <c r="I33" s="85">
        <f t="shared" si="9"/>
        <v>1000</v>
      </c>
      <c r="J33" s="85">
        <v>0</v>
      </c>
      <c r="K33" s="189">
        <f t="shared" si="8"/>
        <v>1000</v>
      </c>
      <c r="L33" s="217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</row>
    <row r="34" spans="1:84" ht="38.25" customHeight="1" x14ac:dyDescent="0.2">
      <c r="A34" s="352" t="s">
        <v>126</v>
      </c>
      <c r="B34" s="353"/>
      <c r="C34" s="354"/>
      <c r="D34" s="365" t="s">
        <v>84</v>
      </c>
      <c r="E34" s="366"/>
      <c r="F34" s="83"/>
      <c r="G34" s="84">
        <f>SUM(G35:G46)</f>
        <v>0</v>
      </c>
      <c r="H34" s="84">
        <f t="shared" ref="H34:K34" si="10">SUM(H35:H46)</f>
        <v>8928</v>
      </c>
      <c r="I34" s="84">
        <f t="shared" si="10"/>
        <v>25634.239999999998</v>
      </c>
      <c r="J34" s="84">
        <f t="shared" si="10"/>
        <v>0</v>
      </c>
      <c r="K34" s="188">
        <f t="shared" si="10"/>
        <v>34562.240000000005</v>
      </c>
      <c r="L34" s="217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</row>
    <row r="35" spans="1:84" ht="12.75" customHeight="1" x14ac:dyDescent="0.2">
      <c r="A35" s="102" t="s">
        <v>203</v>
      </c>
      <c r="B35" s="90">
        <v>11</v>
      </c>
      <c r="C35" s="79" t="s">
        <v>85</v>
      </c>
      <c r="D35" s="85">
        <v>93.34</v>
      </c>
      <c r="E35" s="88">
        <v>64</v>
      </c>
      <c r="F35" s="79">
        <v>2</v>
      </c>
      <c r="G35" s="85">
        <v>0</v>
      </c>
      <c r="H35" s="85">
        <v>8928</v>
      </c>
      <c r="I35" s="85">
        <v>0</v>
      </c>
      <c r="J35" s="85">
        <v>0</v>
      </c>
      <c r="K35" s="189">
        <f t="shared" ref="K35:K46" si="11">SUM(G35:J35)</f>
        <v>8928</v>
      </c>
      <c r="L35" s="217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</row>
    <row r="36" spans="1:84" ht="12.75" customHeight="1" x14ac:dyDescent="0.2">
      <c r="A36" s="106" t="s">
        <v>202</v>
      </c>
      <c r="B36" s="108">
        <v>36</v>
      </c>
      <c r="C36" s="100" t="s">
        <v>85</v>
      </c>
      <c r="D36" s="85">
        <v>93.34</v>
      </c>
      <c r="E36" s="88">
        <v>128</v>
      </c>
      <c r="F36" s="79">
        <v>1</v>
      </c>
      <c r="G36" s="85">
        <v>0</v>
      </c>
      <c r="H36" s="85">
        <v>0</v>
      </c>
      <c r="I36" s="85">
        <f t="shared" ref="I36:I46" si="12">D36*E36</f>
        <v>11947.52</v>
      </c>
      <c r="J36" s="85">
        <v>0</v>
      </c>
      <c r="K36" s="189">
        <f t="shared" si="11"/>
        <v>11947.52</v>
      </c>
      <c r="L36" s="217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</row>
    <row r="37" spans="1:84" ht="12.75" customHeight="1" x14ac:dyDescent="0.2">
      <c r="A37" s="106" t="s">
        <v>205</v>
      </c>
      <c r="B37" s="108">
        <v>22</v>
      </c>
      <c r="C37" s="109" t="s">
        <v>85</v>
      </c>
      <c r="D37" s="85">
        <v>93.34</v>
      </c>
      <c r="E37" s="88">
        <v>8</v>
      </c>
      <c r="F37" s="79">
        <v>1</v>
      </c>
      <c r="G37" s="85">
        <v>0</v>
      </c>
      <c r="H37" s="85">
        <v>0</v>
      </c>
      <c r="I37" s="85">
        <f t="shared" si="12"/>
        <v>746.72</v>
      </c>
      <c r="J37" s="85">
        <v>0</v>
      </c>
      <c r="K37" s="189">
        <f t="shared" si="11"/>
        <v>746.72</v>
      </c>
      <c r="L37" s="217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</row>
    <row r="38" spans="1:84" ht="12.75" customHeight="1" x14ac:dyDescent="0.2">
      <c r="A38" s="102" t="s">
        <v>112</v>
      </c>
      <c r="B38" s="107"/>
      <c r="C38" s="102" t="s">
        <v>90</v>
      </c>
      <c r="D38" s="89">
        <v>25</v>
      </c>
      <c r="E38" s="88">
        <v>24</v>
      </c>
      <c r="F38" s="79">
        <v>1</v>
      </c>
      <c r="G38" s="85">
        <v>0</v>
      </c>
      <c r="H38" s="85">
        <v>0</v>
      </c>
      <c r="I38" s="85">
        <f t="shared" si="12"/>
        <v>600</v>
      </c>
      <c r="J38" s="85">
        <v>0</v>
      </c>
      <c r="K38" s="189">
        <f t="shared" si="11"/>
        <v>600</v>
      </c>
      <c r="L38" s="217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</row>
    <row r="39" spans="1:84" ht="12.75" customHeight="1" x14ac:dyDescent="0.2">
      <c r="A39" s="102" t="s">
        <v>113</v>
      </c>
      <c r="B39" s="88"/>
      <c r="C39" s="102" t="s">
        <v>121</v>
      </c>
      <c r="D39" s="85">
        <v>100</v>
      </c>
      <c r="E39" s="88">
        <v>4</v>
      </c>
      <c r="F39" s="79">
        <v>1</v>
      </c>
      <c r="G39" s="85">
        <v>0</v>
      </c>
      <c r="H39" s="85">
        <v>0</v>
      </c>
      <c r="I39" s="85">
        <f t="shared" si="12"/>
        <v>400</v>
      </c>
      <c r="J39" s="85">
        <v>0</v>
      </c>
      <c r="K39" s="189">
        <f t="shared" si="11"/>
        <v>400</v>
      </c>
      <c r="L39" s="217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</row>
    <row r="40" spans="1:84" ht="12.75" customHeight="1" x14ac:dyDescent="0.2">
      <c r="A40" s="102" t="s">
        <v>114</v>
      </c>
      <c r="B40" s="88">
        <v>268</v>
      </c>
      <c r="C40" s="102" t="s">
        <v>122</v>
      </c>
      <c r="D40" s="85">
        <v>80</v>
      </c>
      <c r="E40" s="88">
        <v>4</v>
      </c>
      <c r="F40" s="79">
        <v>1</v>
      </c>
      <c r="G40" s="85">
        <v>0</v>
      </c>
      <c r="H40" s="85">
        <v>0</v>
      </c>
      <c r="I40" s="85">
        <f t="shared" si="12"/>
        <v>320</v>
      </c>
      <c r="J40" s="85">
        <v>0</v>
      </c>
      <c r="K40" s="189">
        <f t="shared" si="11"/>
        <v>320</v>
      </c>
      <c r="L40" s="217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</row>
    <row r="41" spans="1:84" ht="12.75" customHeight="1" x14ac:dyDescent="0.2">
      <c r="A41" s="102" t="s">
        <v>116</v>
      </c>
      <c r="B41" s="88"/>
      <c r="C41" s="102" t="s">
        <v>123</v>
      </c>
      <c r="D41" s="85">
        <v>15</v>
      </c>
      <c r="E41" s="88">
        <v>20</v>
      </c>
      <c r="F41" s="79">
        <v>1</v>
      </c>
      <c r="G41" s="85">
        <v>0</v>
      </c>
      <c r="H41" s="85">
        <v>0</v>
      </c>
      <c r="I41" s="85">
        <f t="shared" si="12"/>
        <v>300</v>
      </c>
      <c r="J41" s="85">
        <v>0</v>
      </c>
      <c r="K41" s="189">
        <f t="shared" si="11"/>
        <v>300</v>
      </c>
      <c r="L41" s="217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</row>
    <row r="42" spans="1:84" ht="12.75" customHeight="1" x14ac:dyDescent="0.2">
      <c r="A42" s="102" t="s">
        <v>117</v>
      </c>
      <c r="B42" s="88"/>
      <c r="C42" s="102" t="s">
        <v>121</v>
      </c>
      <c r="D42" s="85">
        <v>80</v>
      </c>
      <c r="E42" s="88">
        <v>4</v>
      </c>
      <c r="F42" s="79">
        <v>1</v>
      </c>
      <c r="G42" s="85">
        <v>0</v>
      </c>
      <c r="H42" s="85">
        <v>0</v>
      </c>
      <c r="I42" s="85">
        <f t="shared" si="12"/>
        <v>320</v>
      </c>
      <c r="J42" s="85">
        <v>0</v>
      </c>
      <c r="K42" s="189">
        <f t="shared" si="11"/>
        <v>320</v>
      </c>
      <c r="L42" s="217"/>
      <c r="M42" s="214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</row>
    <row r="43" spans="1:84" ht="12.75" customHeight="1" x14ac:dyDescent="0.2">
      <c r="A43" s="102" t="s">
        <v>118</v>
      </c>
      <c r="B43" s="88"/>
      <c r="C43" s="102" t="s">
        <v>121</v>
      </c>
      <c r="D43" s="85">
        <v>1800</v>
      </c>
      <c r="E43" s="88">
        <v>2</v>
      </c>
      <c r="F43" s="79">
        <v>1</v>
      </c>
      <c r="G43" s="85">
        <v>0</v>
      </c>
      <c r="H43" s="85">
        <v>0</v>
      </c>
      <c r="I43" s="85">
        <f t="shared" si="12"/>
        <v>3600</v>
      </c>
      <c r="J43" s="85">
        <v>0</v>
      </c>
      <c r="K43" s="189">
        <f t="shared" si="11"/>
        <v>3600</v>
      </c>
      <c r="L43" s="217"/>
      <c r="M43" s="214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</row>
    <row r="44" spans="1:84" ht="12.75" customHeight="1" x14ac:dyDescent="0.2">
      <c r="A44" s="102" t="s">
        <v>119</v>
      </c>
      <c r="B44" s="88"/>
      <c r="C44" s="102" t="s">
        <v>121</v>
      </c>
      <c r="D44" s="85">
        <v>3000</v>
      </c>
      <c r="E44" s="88">
        <v>2</v>
      </c>
      <c r="F44" s="79">
        <v>1</v>
      </c>
      <c r="G44" s="85">
        <v>0</v>
      </c>
      <c r="H44" s="85">
        <v>0</v>
      </c>
      <c r="I44" s="85">
        <f t="shared" si="12"/>
        <v>6000</v>
      </c>
      <c r="J44" s="85">
        <v>0</v>
      </c>
      <c r="K44" s="189">
        <f t="shared" si="11"/>
        <v>6000</v>
      </c>
      <c r="L44" s="217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</row>
    <row r="45" spans="1:84" ht="12.75" customHeight="1" x14ac:dyDescent="0.2">
      <c r="A45" s="102" t="s">
        <v>120</v>
      </c>
      <c r="B45" s="88"/>
      <c r="C45" s="102" t="s">
        <v>121</v>
      </c>
      <c r="D45" s="85">
        <v>100</v>
      </c>
      <c r="E45" s="88">
        <v>4</v>
      </c>
      <c r="F45" s="79">
        <v>1</v>
      </c>
      <c r="G45" s="85">
        <v>0</v>
      </c>
      <c r="H45" s="85">
        <v>0</v>
      </c>
      <c r="I45" s="85">
        <f t="shared" si="12"/>
        <v>400</v>
      </c>
      <c r="J45" s="85">
        <v>0</v>
      </c>
      <c r="K45" s="189">
        <f t="shared" si="11"/>
        <v>400</v>
      </c>
      <c r="L45" s="217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</row>
    <row r="46" spans="1:84" ht="12.75" customHeight="1" x14ac:dyDescent="0.2">
      <c r="A46" s="102" t="s">
        <v>115</v>
      </c>
      <c r="B46" s="88"/>
      <c r="C46" s="102" t="s">
        <v>121</v>
      </c>
      <c r="D46" s="85">
        <v>200</v>
      </c>
      <c r="E46" s="88">
        <v>5</v>
      </c>
      <c r="F46" s="79">
        <v>1</v>
      </c>
      <c r="G46" s="85">
        <v>0</v>
      </c>
      <c r="H46" s="85">
        <v>0</v>
      </c>
      <c r="I46" s="85">
        <f t="shared" si="12"/>
        <v>1000</v>
      </c>
      <c r="J46" s="85">
        <v>0</v>
      </c>
      <c r="K46" s="189">
        <f t="shared" si="11"/>
        <v>1000</v>
      </c>
      <c r="L46" s="217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</row>
    <row r="47" spans="1:84" ht="42" customHeight="1" x14ac:dyDescent="0.2">
      <c r="A47" s="352" t="s">
        <v>127</v>
      </c>
      <c r="B47" s="353"/>
      <c r="C47" s="354"/>
      <c r="D47" s="365" t="s">
        <v>84</v>
      </c>
      <c r="E47" s="366"/>
      <c r="F47" s="83"/>
      <c r="G47" s="84">
        <f>SUM(G48:G66)</f>
        <v>0</v>
      </c>
      <c r="H47" s="84">
        <f t="shared" ref="H47:K47" si="13">SUM(H48:H66)</f>
        <v>8928</v>
      </c>
      <c r="I47" s="84">
        <f t="shared" si="13"/>
        <v>33694.240000000005</v>
      </c>
      <c r="J47" s="84">
        <f t="shared" si="13"/>
        <v>0</v>
      </c>
      <c r="K47" s="188">
        <f t="shared" si="13"/>
        <v>42622.240000000005</v>
      </c>
      <c r="L47" s="217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</row>
    <row r="48" spans="1:84" ht="12.75" customHeight="1" x14ac:dyDescent="0.2">
      <c r="A48" s="102" t="s">
        <v>203</v>
      </c>
      <c r="B48" s="90">
        <v>11</v>
      </c>
      <c r="C48" s="79" t="s">
        <v>85</v>
      </c>
      <c r="D48" s="85">
        <v>93.34</v>
      </c>
      <c r="E48" s="88">
        <v>64</v>
      </c>
      <c r="F48" s="79">
        <v>2</v>
      </c>
      <c r="G48" s="85">
        <v>0</v>
      </c>
      <c r="H48" s="85">
        <v>8928</v>
      </c>
      <c r="I48" s="85">
        <v>0</v>
      </c>
      <c r="J48" s="85">
        <v>0</v>
      </c>
      <c r="K48" s="189">
        <f t="shared" ref="K48:K49" si="14">SUM(G48:J48)</f>
        <v>8928</v>
      </c>
      <c r="L48" s="217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</row>
    <row r="49" spans="1:84" ht="12.75" customHeight="1" x14ac:dyDescent="0.2">
      <c r="A49" s="106" t="s">
        <v>202</v>
      </c>
      <c r="B49" s="108">
        <v>36</v>
      </c>
      <c r="C49" s="100" t="s">
        <v>85</v>
      </c>
      <c r="D49" s="85">
        <v>93.34</v>
      </c>
      <c r="E49" s="88">
        <v>128</v>
      </c>
      <c r="F49" s="79">
        <v>1</v>
      </c>
      <c r="G49" s="85">
        <v>0</v>
      </c>
      <c r="H49" s="85">
        <v>0</v>
      </c>
      <c r="I49" s="85">
        <f t="shared" ref="I49" si="15">D49*E49</f>
        <v>11947.52</v>
      </c>
      <c r="J49" s="85">
        <v>0</v>
      </c>
      <c r="K49" s="189">
        <f t="shared" si="14"/>
        <v>11947.52</v>
      </c>
      <c r="L49" s="217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</row>
    <row r="50" spans="1:84" ht="12.75" customHeight="1" x14ac:dyDescent="0.2">
      <c r="A50" s="106" t="s">
        <v>128</v>
      </c>
      <c r="B50" s="93"/>
      <c r="C50" s="109" t="s">
        <v>85</v>
      </c>
      <c r="D50" s="85">
        <v>100</v>
      </c>
      <c r="E50" s="79">
        <v>64</v>
      </c>
      <c r="F50" s="79">
        <v>1</v>
      </c>
      <c r="G50" s="85">
        <v>0</v>
      </c>
      <c r="H50" s="85">
        <v>0</v>
      </c>
      <c r="I50" s="85">
        <v>6400</v>
      </c>
      <c r="J50" s="85">
        <v>0</v>
      </c>
      <c r="K50" s="189">
        <v>6400</v>
      </c>
      <c r="L50" s="217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  <c r="CC50" s="212"/>
      <c r="CD50" s="212"/>
      <c r="CE50" s="212"/>
      <c r="CF50" s="212"/>
    </row>
    <row r="51" spans="1:84" ht="12.75" customHeight="1" x14ac:dyDescent="0.2">
      <c r="A51" s="106" t="s">
        <v>129</v>
      </c>
      <c r="B51" s="93"/>
      <c r="C51" s="109" t="s">
        <v>85</v>
      </c>
      <c r="D51" s="85"/>
      <c r="E51" s="79"/>
      <c r="F51" s="79">
        <v>3</v>
      </c>
      <c r="G51" s="85">
        <v>0</v>
      </c>
      <c r="H51" s="85">
        <v>0</v>
      </c>
      <c r="I51" s="85">
        <v>0</v>
      </c>
      <c r="J51" s="85">
        <v>0</v>
      </c>
      <c r="K51" s="189">
        <v>0</v>
      </c>
      <c r="L51" s="217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2"/>
      <c r="BQ51" s="212"/>
      <c r="BR51" s="212"/>
      <c r="BS51" s="212"/>
      <c r="BT51" s="212"/>
      <c r="BU51" s="212"/>
      <c r="BV51" s="212"/>
      <c r="BW51" s="212"/>
      <c r="BX51" s="212"/>
      <c r="BY51" s="212"/>
      <c r="BZ51" s="212"/>
      <c r="CA51" s="212"/>
      <c r="CB51" s="212"/>
      <c r="CC51" s="212"/>
      <c r="CD51" s="212"/>
      <c r="CE51" s="212"/>
      <c r="CF51" s="212"/>
    </row>
    <row r="52" spans="1:84" ht="12.75" customHeight="1" x14ac:dyDescent="0.2">
      <c r="A52" s="106" t="s">
        <v>205</v>
      </c>
      <c r="B52" s="108">
        <v>22</v>
      </c>
      <c r="C52" s="109" t="s">
        <v>85</v>
      </c>
      <c r="D52" s="85">
        <v>93.34</v>
      </c>
      <c r="E52" s="88">
        <v>8</v>
      </c>
      <c r="F52" s="79">
        <v>1</v>
      </c>
      <c r="G52" s="85">
        <v>0</v>
      </c>
      <c r="H52" s="85">
        <v>0</v>
      </c>
      <c r="I52" s="85">
        <f t="shared" ref="I52" si="16">D52*E52</f>
        <v>746.72</v>
      </c>
      <c r="J52" s="85">
        <v>0</v>
      </c>
      <c r="K52" s="189">
        <f t="shared" ref="K52" si="17">SUM(G52:J52)</f>
        <v>746.72</v>
      </c>
      <c r="L52" s="217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2"/>
      <c r="BX52" s="212"/>
      <c r="BY52" s="212"/>
      <c r="BZ52" s="212"/>
      <c r="CA52" s="212"/>
      <c r="CB52" s="212"/>
      <c r="CC52" s="212"/>
      <c r="CD52" s="212"/>
      <c r="CE52" s="212"/>
      <c r="CF52" s="212"/>
    </row>
    <row r="53" spans="1:84" ht="12.75" customHeight="1" x14ac:dyDescent="0.2">
      <c r="A53" s="106" t="s">
        <v>130</v>
      </c>
      <c r="B53" s="93">
        <v>268</v>
      </c>
      <c r="C53" s="109" t="s">
        <v>133</v>
      </c>
      <c r="D53" s="85">
        <v>100</v>
      </c>
      <c r="E53" s="79">
        <v>4</v>
      </c>
      <c r="F53" s="79">
        <v>1</v>
      </c>
      <c r="G53" s="85">
        <v>0</v>
      </c>
      <c r="H53" s="85">
        <v>0</v>
      </c>
      <c r="I53" s="85">
        <v>400</v>
      </c>
      <c r="J53" s="85">
        <v>0</v>
      </c>
      <c r="K53" s="189">
        <v>400</v>
      </c>
      <c r="L53" s="217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</row>
    <row r="54" spans="1:84" ht="12.75" customHeight="1" x14ac:dyDescent="0.2">
      <c r="A54" s="102" t="s">
        <v>112</v>
      </c>
      <c r="B54" s="107"/>
      <c r="C54" s="102" t="s">
        <v>90</v>
      </c>
      <c r="D54" s="89">
        <v>25</v>
      </c>
      <c r="E54" s="88">
        <v>24</v>
      </c>
      <c r="F54" s="79">
        <v>1</v>
      </c>
      <c r="G54" s="85">
        <v>0</v>
      </c>
      <c r="H54" s="85">
        <v>0</v>
      </c>
      <c r="I54" s="85">
        <f t="shared" ref="I54:I65" si="18">D54*E54</f>
        <v>600</v>
      </c>
      <c r="J54" s="85">
        <v>0</v>
      </c>
      <c r="K54" s="189">
        <f t="shared" ref="K54:K65" si="19">SUM(G54:J54)</f>
        <v>600</v>
      </c>
      <c r="L54" s="217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  <c r="BQ54" s="212"/>
      <c r="BR54" s="212"/>
      <c r="BS54" s="212"/>
      <c r="BT54" s="212"/>
      <c r="BU54" s="212"/>
      <c r="BV54" s="212"/>
      <c r="BW54" s="212"/>
      <c r="BX54" s="212"/>
      <c r="BY54" s="212"/>
      <c r="BZ54" s="212"/>
      <c r="CA54" s="212"/>
      <c r="CB54" s="212"/>
      <c r="CC54" s="212"/>
      <c r="CD54" s="212"/>
      <c r="CE54" s="212"/>
      <c r="CF54" s="212"/>
    </row>
    <row r="55" spans="1:84" ht="12.75" customHeight="1" x14ac:dyDescent="0.2">
      <c r="A55" s="102" t="s">
        <v>113</v>
      </c>
      <c r="B55" s="88"/>
      <c r="C55" s="102" t="s">
        <v>121</v>
      </c>
      <c r="D55" s="85">
        <v>100</v>
      </c>
      <c r="E55" s="88">
        <v>4</v>
      </c>
      <c r="F55" s="79">
        <v>1</v>
      </c>
      <c r="G55" s="85">
        <v>0</v>
      </c>
      <c r="H55" s="85">
        <v>0</v>
      </c>
      <c r="I55" s="85">
        <f t="shared" si="18"/>
        <v>400</v>
      </c>
      <c r="J55" s="85">
        <v>0</v>
      </c>
      <c r="K55" s="189">
        <f t="shared" si="19"/>
        <v>400</v>
      </c>
      <c r="L55" s="217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  <c r="BR55" s="212"/>
      <c r="BS55" s="212"/>
      <c r="BT55" s="212"/>
      <c r="BU55" s="212"/>
      <c r="BV55" s="212"/>
      <c r="BW55" s="212"/>
      <c r="BX55" s="212"/>
      <c r="BY55" s="212"/>
      <c r="BZ55" s="212"/>
      <c r="CA55" s="212"/>
      <c r="CB55" s="212"/>
      <c r="CC55" s="212"/>
      <c r="CD55" s="212"/>
      <c r="CE55" s="212"/>
      <c r="CF55" s="212"/>
    </row>
    <row r="56" spans="1:84" ht="12.75" customHeight="1" x14ac:dyDescent="0.2">
      <c r="A56" s="102" t="s">
        <v>114</v>
      </c>
      <c r="B56" s="88">
        <v>268</v>
      </c>
      <c r="C56" s="102" t="s">
        <v>122</v>
      </c>
      <c r="D56" s="85">
        <v>80</v>
      </c>
      <c r="E56" s="88">
        <v>4</v>
      </c>
      <c r="F56" s="79">
        <v>1</v>
      </c>
      <c r="G56" s="85">
        <v>0</v>
      </c>
      <c r="H56" s="85">
        <v>0</v>
      </c>
      <c r="I56" s="85">
        <f t="shared" si="18"/>
        <v>320</v>
      </c>
      <c r="J56" s="85">
        <v>0</v>
      </c>
      <c r="K56" s="189">
        <f t="shared" si="19"/>
        <v>320</v>
      </c>
      <c r="L56" s="217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2"/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12"/>
      <c r="BW56" s="212"/>
      <c r="BX56" s="212"/>
      <c r="BY56" s="212"/>
      <c r="BZ56" s="212"/>
      <c r="CA56" s="212"/>
      <c r="CB56" s="212"/>
      <c r="CC56" s="212"/>
      <c r="CD56" s="212"/>
      <c r="CE56" s="212"/>
      <c r="CF56" s="212"/>
    </row>
    <row r="57" spans="1:84" ht="12.75" customHeight="1" x14ac:dyDescent="0.2">
      <c r="A57" s="102" t="s">
        <v>116</v>
      </c>
      <c r="B57" s="88">
        <v>268</v>
      </c>
      <c r="C57" s="102" t="s">
        <v>123</v>
      </c>
      <c r="D57" s="85">
        <v>15</v>
      </c>
      <c r="E57" s="88">
        <v>20</v>
      </c>
      <c r="F57" s="79">
        <v>1</v>
      </c>
      <c r="G57" s="85">
        <v>0</v>
      </c>
      <c r="H57" s="85">
        <v>0</v>
      </c>
      <c r="I57" s="85">
        <f t="shared" si="18"/>
        <v>300</v>
      </c>
      <c r="J57" s="85">
        <v>0</v>
      </c>
      <c r="K57" s="189">
        <f t="shared" si="19"/>
        <v>300</v>
      </c>
      <c r="L57" s="217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2"/>
      <c r="BS57" s="212"/>
      <c r="BT57" s="212"/>
      <c r="BU57" s="212"/>
      <c r="BV57" s="212"/>
      <c r="BW57" s="212"/>
      <c r="BX57" s="212"/>
      <c r="BY57" s="212"/>
      <c r="BZ57" s="212"/>
      <c r="CA57" s="212"/>
      <c r="CB57" s="212"/>
      <c r="CC57" s="212"/>
      <c r="CD57" s="212"/>
      <c r="CE57" s="212"/>
      <c r="CF57" s="212"/>
    </row>
    <row r="58" spans="1:84" ht="12.75" customHeight="1" x14ac:dyDescent="0.2">
      <c r="A58" s="102" t="s">
        <v>117</v>
      </c>
      <c r="B58" s="88">
        <v>297</v>
      </c>
      <c r="C58" s="102" t="s">
        <v>121</v>
      </c>
      <c r="D58" s="85">
        <v>80</v>
      </c>
      <c r="E58" s="88">
        <v>4</v>
      </c>
      <c r="F58" s="79">
        <v>1</v>
      </c>
      <c r="G58" s="85">
        <v>0</v>
      </c>
      <c r="H58" s="85">
        <v>0</v>
      </c>
      <c r="I58" s="85">
        <f t="shared" si="18"/>
        <v>320</v>
      </c>
      <c r="J58" s="85">
        <v>0</v>
      </c>
      <c r="K58" s="189">
        <f t="shared" si="19"/>
        <v>320</v>
      </c>
      <c r="L58" s="217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2"/>
      <c r="BS58" s="212"/>
      <c r="BT58" s="212"/>
      <c r="BU58" s="212"/>
      <c r="BV58" s="212"/>
      <c r="BW58" s="212"/>
      <c r="BX58" s="212"/>
      <c r="BY58" s="212"/>
      <c r="BZ58" s="212"/>
      <c r="CA58" s="212"/>
      <c r="CB58" s="212"/>
      <c r="CC58" s="212"/>
      <c r="CD58" s="212"/>
      <c r="CE58" s="212"/>
      <c r="CF58" s="212"/>
    </row>
    <row r="59" spans="1:84" ht="12.75" customHeight="1" x14ac:dyDescent="0.2">
      <c r="A59" s="102" t="s">
        <v>118</v>
      </c>
      <c r="B59" s="88">
        <v>329</v>
      </c>
      <c r="C59" s="102" t="s">
        <v>121</v>
      </c>
      <c r="D59" s="85">
        <v>1800</v>
      </c>
      <c r="E59" s="88">
        <v>2</v>
      </c>
      <c r="F59" s="79">
        <v>1</v>
      </c>
      <c r="G59" s="85">
        <v>0</v>
      </c>
      <c r="H59" s="85">
        <v>0</v>
      </c>
      <c r="I59" s="85">
        <f t="shared" si="18"/>
        <v>3600</v>
      </c>
      <c r="J59" s="85">
        <v>0</v>
      </c>
      <c r="K59" s="189">
        <f t="shared" si="19"/>
        <v>3600</v>
      </c>
      <c r="L59" s="217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212"/>
      <c r="BO59" s="212"/>
      <c r="BP59" s="212"/>
      <c r="BQ59" s="212"/>
      <c r="BR59" s="212"/>
      <c r="BS59" s="212"/>
      <c r="BT59" s="212"/>
      <c r="BU59" s="212"/>
      <c r="BV59" s="212"/>
      <c r="BW59" s="212"/>
      <c r="BX59" s="212"/>
      <c r="BY59" s="212"/>
      <c r="BZ59" s="212"/>
      <c r="CA59" s="212"/>
      <c r="CB59" s="212"/>
      <c r="CC59" s="212"/>
      <c r="CD59" s="212"/>
      <c r="CE59" s="212"/>
      <c r="CF59" s="212"/>
    </row>
    <row r="60" spans="1:84" ht="12.75" customHeight="1" x14ac:dyDescent="0.2">
      <c r="A60" s="102" t="s">
        <v>119</v>
      </c>
      <c r="B60" s="88">
        <v>326</v>
      </c>
      <c r="C60" s="102" t="s">
        <v>121</v>
      </c>
      <c r="D60" s="85">
        <v>3000</v>
      </c>
      <c r="E60" s="88">
        <v>2</v>
      </c>
      <c r="F60" s="79">
        <v>1</v>
      </c>
      <c r="G60" s="85">
        <v>0</v>
      </c>
      <c r="H60" s="85">
        <v>0</v>
      </c>
      <c r="I60" s="85">
        <f t="shared" si="18"/>
        <v>6000</v>
      </c>
      <c r="J60" s="85">
        <v>0</v>
      </c>
      <c r="K60" s="189">
        <f t="shared" si="19"/>
        <v>6000</v>
      </c>
      <c r="L60" s="217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  <c r="BI60" s="212"/>
      <c r="BJ60" s="212"/>
      <c r="BK60" s="212"/>
      <c r="BL60" s="212"/>
      <c r="BM60" s="212"/>
      <c r="BN60" s="212"/>
      <c r="BO60" s="212"/>
      <c r="BP60" s="212"/>
      <c r="BQ60" s="212"/>
      <c r="BR60" s="212"/>
      <c r="BS60" s="212"/>
      <c r="BT60" s="212"/>
      <c r="BU60" s="212"/>
      <c r="BV60" s="212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</row>
    <row r="61" spans="1:84" ht="12.75" customHeight="1" x14ac:dyDescent="0.2">
      <c r="A61" s="102" t="s">
        <v>120</v>
      </c>
      <c r="B61" s="88"/>
      <c r="C61" s="102" t="s">
        <v>121</v>
      </c>
      <c r="D61" s="85">
        <v>100</v>
      </c>
      <c r="E61" s="88">
        <v>4</v>
      </c>
      <c r="F61" s="79">
        <v>1</v>
      </c>
      <c r="G61" s="85">
        <v>0</v>
      </c>
      <c r="H61" s="85">
        <v>0</v>
      </c>
      <c r="I61" s="85">
        <f t="shared" si="18"/>
        <v>400</v>
      </c>
      <c r="J61" s="85">
        <v>0</v>
      </c>
      <c r="K61" s="189">
        <f t="shared" si="19"/>
        <v>400</v>
      </c>
      <c r="L61" s="217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</row>
    <row r="62" spans="1:84" ht="12.75" customHeight="1" x14ac:dyDescent="0.2">
      <c r="A62" s="102" t="s">
        <v>115</v>
      </c>
      <c r="B62" s="88">
        <v>298</v>
      </c>
      <c r="C62" s="102" t="s">
        <v>121</v>
      </c>
      <c r="D62" s="85">
        <v>200</v>
      </c>
      <c r="E62" s="88">
        <v>5</v>
      </c>
      <c r="F62" s="79">
        <v>1</v>
      </c>
      <c r="G62" s="85">
        <v>0</v>
      </c>
      <c r="H62" s="85">
        <v>0</v>
      </c>
      <c r="I62" s="85">
        <f t="shared" si="18"/>
        <v>1000</v>
      </c>
      <c r="J62" s="85">
        <v>0</v>
      </c>
      <c r="K62" s="189">
        <f t="shared" si="19"/>
        <v>1000</v>
      </c>
      <c r="L62" s="217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</row>
    <row r="63" spans="1:84" ht="12.75" customHeight="1" x14ac:dyDescent="0.2">
      <c r="A63" s="106" t="s">
        <v>131</v>
      </c>
      <c r="B63" s="93"/>
      <c r="C63" s="109" t="s">
        <v>133</v>
      </c>
      <c r="D63" s="85">
        <v>70</v>
      </c>
      <c r="E63" s="79">
        <v>4</v>
      </c>
      <c r="F63" s="79">
        <v>1</v>
      </c>
      <c r="G63" s="85">
        <v>0</v>
      </c>
      <c r="H63" s="85">
        <v>0</v>
      </c>
      <c r="I63" s="85">
        <f t="shared" si="18"/>
        <v>280</v>
      </c>
      <c r="J63" s="85">
        <v>0</v>
      </c>
      <c r="K63" s="189">
        <f t="shared" si="19"/>
        <v>280</v>
      </c>
      <c r="L63" s="217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  <c r="CC63" s="212"/>
      <c r="CD63" s="212"/>
      <c r="CE63" s="212"/>
      <c r="CF63" s="212"/>
    </row>
    <row r="64" spans="1:84" ht="12.75" customHeight="1" x14ac:dyDescent="0.2">
      <c r="A64" s="106" t="s">
        <v>134</v>
      </c>
      <c r="B64" s="110"/>
      <c r="C64" s="109" t="s">
        <v>133</v>
      </c>
      <c r="D64" s="91">
        <v>75</v>
      </c>
      <c r="E64" s="86">
        <v>4</v>
      </c>
      <c r="F64" s="79">
        <v>1</v>
      </c>
      <c r="G64" s="85">
        <v>0</v>
      </c>
      <c r="H64" s="85">
        <v>0</v>
      </c>
      <c r="I64" s="85">
        <f t="shared" si="18"/>
        <v>300</v>
      </c>
      <c r="J64" s="85">
        <v>0</v>
      </c>
      <c r="K64" s="189">
        <f t="shared" si="19"/>
        <v>300</v>
      </c>
      <c r="L64" s="217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  <c r="BI64" s="212"/>
      <c r="BJ64" s="212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  <c r="CC64" s="212"/>
      <c r="CD64" s="212"/>
      <c r="CE64" s="212"/>
      <c r="CF64" s="212"/>
    </row>
    <row r="65" spans="1:84" ht="12.75" customHeight="1" x14ac:dyDescent="0.2">
      <c r="A65" s="106" t="s">
        <v>135</v>
      </c>
      <c r="B65" s="110"/>
      <c r="C65" s="112" t="s">
        <v>133</v>
      </c>
      <c r="D65" s="92">
        <v>70</v>
      </c>
      <c r="E65" s="93">
        <v>4</v>
      </c>
      <c r="F65" s="111">
        <v>1</v>
      </c>
      <c r="G65" s="85">
        <v>0</v>
      </c>
      <c r="H65" s="85">
        <v>0</v>
      </c>
      <c r="I65" s="85">
        <f t="shared" si="18"/>
        <v>280</v>
      </c>
      <c r="J65" s="85">
        <v>0</v>
      </c>
      <c r="K65" s="189">
        <f t="shared" si="19"/>
        <v>280</v>
      </c>
      <c r="L65" s="217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  <c r="BI65" s="212"/>
      <c r="BJ65" s="212"/>
      <c r="BK65" s="212"/>
      <c r="BL65" s="212"/>
      <c r="BM65" s="212"/>
      <c r="BN65" s="212"/>
      <c r="BO65" s="212"/>
      <c r="BP65" s="212"/>
      <c r="BQ65" s="212"/>
      <c r="BR65" s="212"/>
      <c r="BS65" s="212"/>
      <c r="BT65" s="212"/>
      <c r="BU65" s="212"/>
      <c r="BV65" s="212"/>
      <c r="BW65" s="212"/>
      <c r="BX65" s="212"/>
      <c r="BY65" s="212"/>
      <c r="BZ65" s="212"/>
      <c r="CA65" s="212"/>
      <c r="CB65" s="212"/>
      <c r="CC65" s="212"/>
      <c r="CD65" s="212"/>
      <c r="CE65" s="212"/>
      <c r="CF65" s="212"/>
    </row>
    <row r="66" spans="1:84" ht="12.75" customHeight="1" x14ac:dyDescent="0.2">
      <c r="A66" s="106" t="s">
        <v>136</v>
      </c>
      <c r="B66" s="110"/>
      <c r="C66" s="112" t="s">
        <v>133</v>
      </c>
      <c r="D66" s="92">
        <v>100</v>
      </c>
      <c r="E66" s="93">
        <v>4</v>
      </c>
      <c r="F66" s="111">
        <v>1</v>
      </c>
      <c r="G66" s="85">
        <v>0</v>
      </c>
      <c r="H66" s="85">
        <v>0</v>
      </c>
      <c r="I66" s="85">
        <v>400</v>
      </c>
      <c r="J66" s="85">
        <v>0</v>
      </c>
      <c r="K66" s="189">
        <v>400</v>
      </c>
      <c r="L66" s="217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  <c r="BI66" s="212"/>
      <c r="BJ66" s="212"/>
      <c r="BK66" s="212"/>
      <c r="BL66" s="212"/>
      <c r="BM66" s="212"/>
      <c r="BN66" s="212"/>
      <c r="BO66" s="212"/>
      <c r="BP66" s="212"/>
      <c r="BQ66" s="212"/>
      <c r="BR66" s="212"/>
      <c r="BS66" s="212"/>
      <c r="BT66" s="212"/>
      <c r="BU66" s="212"/>
      <c r="BV66" s="212"/>
      <c r="BW66" s="212"/>
      <c r="BX66" s="212"/>
      <c r="BY66" s="212"/>
      <c r="BZ66" s="212"/>
      <c r="CA66" s="212"/>
      <c r="CB66" s="212"/>
      <c r="CC66" s="212"/>
      <c r="CD66" s="212"/>
      <c r="CE66" s="212"/>
      <c r="CF66" s="212"/>
    </row>
    <row r="67" spans="1:84" ht="27" customHeight="1" x14ac:dyDescent="0.2">
      <c r="A67" s="367" t="s">
        <v>91</v>
      </c>
      <c r="B67" s="358"/>
      <c r="C67" s="368"/>
      <c r="D67" s="360" t="s">
        <v>84</v>
      </c>
      <c r="E67" s="361"/>
      <c r="F67" s="83"/>
      <c r="G67" s="84">
        <f>SUM(G68:G72)</f>
        <v>6400</v>
      </c>
      <c r="H67" s="84">
        <f t="shared" ref="H67:K67" si="20">SUM(H68:H72)</f>
        <v>5973.76</v>
      </c>
      <c r="I67" s="84">
        <f t="shared" si="20"/>
        <v>12694.24</v>
      </c>
      <c r="J67" s="84">
        <f t="shared" si="20"/>
        <v>0</v>
      </c>
      <c r="K67" s="188">
        <f t="shared" si="20"/>
        <v>25068</v>
      </c>
      <c r="L67" s="217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212"/>
      <c r="BX67" s="212"/>
      <c r="BY67" s="212"/>
      <c r="BZ67" s="212"/>
      <c r="CA67" s="212"/>
      <c r="CB67" s="212"/>
      <c r="CC67" s="212"/>
      <c r="CD67" s="212"/>
      <c r="CE67" s="212"/>
      <c r="CF67" s="212"/>
    </row>
    <row r="68" spans="1:84" ht="12.75" customHeight="1" x14ac:dyDescent="0.2">
      <c r="A68" s="102" t="s">
        <v>202</v>
      </c>
      <c r="B68" s="79">
        <v>36</v>
      </c>
      <c r="C68" s="79" t="s">
        <v>85</v>
      </c>
      <c r="D68" s="85">
        <v>93.34</v>
      </c>
      <c r="E68" s="79">
        <v>128</v>
      </c>
      <c r="F68" s="79">
        <v>1</v>
      </c>
      <c r="G68" s="85">
        <v>0</v>
      </c>
      <c r="H68" s="85">
        <v>0</v>
      </c>
      <c r="I68" s="85">
        <f t="shared" ref="I68" si="21">D68*E68</f>
        <v>11947.52</v>
      </c>
      <c r="J68" s="85">
        <v>0</v>
      </c>
      <c r="K68" s="189">
        <f t="shared" ref="K68:K72" si="22">SUM(G68:J68)</f>
        <v>11947.52</v>
      </c>
      <c r="L68" s="217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/>
      <c r="BY68" s="212"/>
      <c r="BZ68" s="212"/>
      <c r="CA68" s="212"/>
      <c r="CB68" s="212"/>
      <c r="CC68" s="212"/>
      <c r="CD68" s="212"/>
      <c r="CE68" s="212"/>
      <c r="CF68" s="212"/>
    </row>
    <row r="69" spans="1:84" ht="12.75" customHeight="1" x14ac:dyDescent="0.2">
      <c r="A69" s="102" t="s">
        <v>205</v>
      </c>
      <c r="B69" s="79">
        <v>22</v>
      </c>
      <c r="C69" s="79" t="s">
        <v>85</v>
      </c>
      <c r="D69" s="85">
        <v>93.34</v>
      </c>
      <c r="E69" s="79">
        <v>8</v>
      </c>
      <c r="F69" s="79">
        <v>1</v>
      </c>
      <c r="G69" s="85">
        <v>0</v>
      </c>
      <c r="H69" s="85">
        <v>0</v>
      </c>
      <c r="I69" s="85">
        <f>E69*D69</f>
        <v>746.72</v>
      </c>
      <c r="J69" s="85">
        <v>0</v>
      </c>
      <c r="K69" s="189">
        <f t="shared" si="22"/>
        <v>746.72</v>
      </c>
      <c r="L69" s="217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/>
      <c r="BY69" s="212"/>
      <c r="BZ69" s="212"/>
      <c r="CA69" s="212"/>
      <c r="CB69" s="212"/>
      <c r="CC69" s="212"/>
      <c r="CD69" s="212"/>
      <c r="CE69" s="212"/>
      <c r="CF69" s="212"/>
    </row>
    <row r="70" spans="1:84" ht="12.75" customHeight="1" x14ac:dyDescent="0.2">
      <c r="A70" s="102" t="s">
        <v>203</v>
      </c>
      <c r="B70" s="79">
        <v>11</v>
      </c>
      <c r="C70" s="79" t="s">
        <v>85</v>
      </c>
      <c r="D70" s="85">
        <v>93.34</v>
      </c>
      <c r="E70" s="79">
        <v>64</v>
      </c>
      <c r="F70" s="79">
        <v>2</v>
      </c>
      <c r="G70" s="85">
        <v>0</v>
      </c>
      <c r="H70" s="85">
        <f>D70*E70</f>
        <v>5973.76</v>
      </c>
      <c r="I70" s="85">
        <v>0</v>
      </c>
      <c r="J70" s="85">
        <v>0</v>
      </c>
      <c r="K70" s="189">
        <f t="shared" si="22"/>
        <v>5973.76</v>
      </c>
      <c r="L70" s="217"/>
      <c r="M70" s="214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  <c r="BI70" s="212"/>
      <c r="BJ70" s="212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2"/>
      <c r="BW70" s="212"/>
      <c r="BX70" s="212"/>
      <c r="BY70" s="212"/>
      <c r="BZ70" s="212"/>
      <c r="CA70" s="212"/>
      <c r="CB70" s="212"/>
      <c r="CC70" s="212"/>
      <c r="CD70" s="212"/>
      <c r="CE70" s="212"/>
      <c r="CF70" s="212"/>
    </row>
    <row r="71" spans="1:84" ht="12.75" customHeight="1" x14ac:dyDescent="0.2">
      <c r="A71" s="113" t="s">
        <v>128</v>
      </c>
      <c r="B71" s="86"/>
      <c r="C71" s="86" t="s">
        <v>85</v>
      </c>
      <c r="D71" s="91">
        <v>100</v>
      </c>
      <c r="E71" s="86">
        <v>64</v>
      </c>
      <c r="F71" s="86">
        <v>1</v>
      </c>
      <c r="G71" s="91">
        <f>D71*E71</f>
        <v>6400</v>
      </c>
      <c r="H71" s="91">
        <v>0</v>
      </c>
      <c r="I71" s="91">
        <v>0</v>
      </c>
      <c r="J71" s="91">
        <v>0</v>
      </c>
      <c r="K71" s="190">
        <f t="shared" si="22"/>
        <v>6400</v>
      </c>
      <c r="L71" s="217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2"/>
      <c r="BM71" s="212"/>
      <c r="BN71" s="212"/>
      <c r="BO71" s="212"/>
      <c r="BP71" s="212"/>
      <c r="BQ71" s="212"/>
      <c r="BR71" s="212"/>
      <c r="BS71" s="212"/>
      <c r="BT71" s="212"/>
      <c r="BU71" s="212"/>
      <c r="BV71" s="212"/>
      <c r="BW71" s="212"/>
      <c r="BX71" s="212"/>
      <c r="BY71" s="212"/>
      <c r="BZ71" s="212"/>
      <c r="CA71" s="212"/>
      <c r="CB71" s="212"/>
      <c r="CC71" s="212"/>
      <c r="CD71" s="212"/>
      <c r="CE71" s="212"/>
      <c r="CF71" s="212"/>
    </row>
    <row r="72" spans="1:84" s="110" customFormat="1" ht="12.75" customHeight="1" x14ac:dyDescent="0.2">
      <c r="A72" s="93" t="s">
        <v>86</v>
      </c>
      <c r="B72" s="93"/>
      <c r="C72" s="114" t="s">
        <v>89</v>
      </c>
      <c r="D72" s="92"/>
      <c r="E72" s="93"/>
      <c r="F72" s="93">
        <v>4</v>
      </c>
      <c r="G72" s="92">
        <v>0</v>
      </c>
      <c r="H72" s="92">
        <v>0</v>
      </c>
      <c r="I72" s="92">
        <v>0</v>
      </c>
      <c r="J72" s="92">
        <f>D72*E72</f>
        <v>0</v>
      </c>
      <c r="K72" s="191">
        <f t="shared" si="22"/>
        <v>0</v>
      </c>
      <c r="L72" s="217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12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212"/>
      <c r="BW72" s="212"/>
      <c r="BX72" s="212"/>
      <c r="BY72" s="212"/>
      <c r="BZ72" s="212"/>
      <c r="CA72" s="212"/>
      <c r="CB72" s="212"/>
      <c r="CC72" s="212"/>
      <c r="CD72" s="212"/>
      <c r="CE72" s="212"/>
      <c r="CF72" s="212"/>
    </row>
    <row r="73" spans="1:84" ht="27" customHeight="1" x14ac:dyDescent="0.2">
      <c r="A73" s="357" t="s">
        <v>206</v>
      </c>
      <c r="B73" s="358"/>
      <c r="C73" s="359"/>
      <c r="D73" s="360" t="s">
        <v>84</v>
      </c>
      <c r="E73" s="361"/>
      <c r="F73" s="115"/>
      <c r="G73" s="116">
        <f>SUM(G74:G78)</f>
        <v>0</v>
      </c>
      <c r="H73" s="116">
        <f t="shared" ref="H73:K73" si="23">SUM(H74:H78)</f>
        <v>186.68</v>
      </c>
      <c r="I73" s="116">
        <f t="shared" si="23"/>
        <v>973.36</v>
      </c>
      <c r="J73" s="116">
        <f t="shared" si="23"/>
        <v>0</v>
      </c>
      <c r="K73" s="192">
        <f t="shared" si="23"/>
        <v>1160.04</v>
      </c>
      <c r="L73" s="217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/>
      <c r="BY73" s="212"/>
      <c r="BZ73" s="212"/>
      <c r="CA73" s="212"/>
      <c r="CB73" s="212"/>
      <c r="CC73" s="212"/>
      <c r="CD73" s="212"/>
      <c r="CE73" s="212"/>
      <c r="CF73" s="212"/>
    </row>
    <row r="74" spans="1:84" ht="12.75" customHeight="1" x14ac:dyDescent="0.2">
      <c r="A74" s="102" t="s">
        <v>204</v>
      </c>
      <c r="B74" s="79">
        <v>36</v>
      </c>
      <c r="C74" s="79" t="s">
        <v>85</v>
      </c>
      <c r="D74" s="85">
        <v>93.34</v>
      </c>
      <c r="E74" s="79">
        <v>2</v>
      </c>
      <c r="F74" s="79">
        <v>1</v>
      </c>
      <c r="G74" s="85">
        <v>0</v>
      </c>
      <c r="H74" s="85">
        <v>0</v>
      </c>
      <c r="I74" s="85">
        <f t="shared" ref="I74" si="24">D74*E74</f>
        <v>186.68</v>
      </c>
      <c r="J74" s="85">
        <v>0</v>
      </c>
      <c r="K74" s="189">
        <f t="shared" ref="K74:K77" si="25">SUM(G74:J74)</f>
        <v>186.68</v>
      </c>
      <c r="L74" s="217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</row>
    <row r="75" spans="1:84" ht="12.75" customHeight="1" x14ac:dyDescent="0.2">
      <c r="A75" s="102" t="s">
        <v>205</v>
      </c>
      <c r="B75" s="79">
        <v>22</v>
      </c>
      <c r="C75" s="79" t="s">
        <v>85</v>
      </c>
      <c r="D75" s="85">
        <v>93.34</v>
      </c>
      <c r="E75" s="79">
        <v>2</v>
      </c>
      <c r="F75" s="79">
        <v>1</v>
      </c>
      <c r="G75" s="85">
        <v>0</v>
      </c>
      <c r="H75" s="85">
        <v>0</v>
      </c>
      <c r="I75" s="85">
        <f>E75*D75</f>
        <v>186.68</v>
      </c>
      <c r="J75" s="85">
        <v>0</v>
      </c>
      <c r="K75" s="189">
        <f t="shared" si="25"/>
        <v>186.68</v>
      </c>
      <c r="L75" s="217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</row>
    <row r="76" spans="1:84" ht="12.75" customHeight="1" x14ac:dyDescent="0.2">
      <c r="A76" s="102" t="s">
        <v>203</v>
      </c>
      <c r="B76" s="79">
        <v>11</v>
      </c>
      <c r="C76" s="79" t="s">
        <v>85</v>
      </c>
      <c r="D76" s="85">
        <v>93.34</v>
      </c>
      <c r="E76" s="79">
        <v>2</v>
      </c>
      <c r="F76" s="79">
        <v>2</v>
      </c>
      <c r="G76" s="85">
        <v>0</v>
      </c>
      <c r="H76" s="85">
        <f>D76*E76</f>
        <v>186.68</v>
      </c>
      <c r="I76" s="85">
        <v>0</v>
      </c>
      <c r="J76" s="85">
        <v>0</v>
      </c>
      <c r="K76" s="189">
        <f t="shared" si="25"/>
        <v>186.68</v>
      </c>
      <c r="L76" s="217"/>
      <c r="M76" s="214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</row>
    <row r="77" spans="1:84" ht="12.75" customHeight="1" x14ac:dyDescent="0.2">
      <c r="A77" s="113" t="s">
        <v>128</v>
      </c>
      <c r="B77" s="86"/>
      <c r="C77" s="86" t="s">
        <v>85</v>
      </c>
      <c r="D77" s="91">
        <v>0</v>
      </c>
      <c r="E77" s="86">
        <v>2</v>
      </c>
      <c r="F77" s="86">
        <v>3</v>
      </c>
      <c r="G77" s="91">
        <f>D77*E77</f>
        <v>0</v>
      </c>
      <c r="H77" s="91">
        <v>0</v>
      </c>
      <c r="I77" s="91">
        <v>0</v>
      </c>
      <c r="J77" s="91">
        <v>0</v>
      </c>
      <c r="K77" s="190">
        <f t="shared" si="25"/>
        <v>0</v>
      </c>
      <c r="L77" s="217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2"/>
      <c r="BY77" s="212"/>
      <c r="BZ77" s="212"/>
      <c r="CA77" s="212"/>
      <c r="CB77" s="212"/>
      <c r="CC77" s="212"/>
      <c r="CD77" s="212"/>
      <c r="CE77" s="212"/>
      <c r="CF77" s="212"/>
    </row>
    <row r="78" spans="1:84" s="110" customFormat="1" ht="12.75" customHeight="1" x14ac:dyDescent="0.2">
      <c r="A78" s="114" t="s">
        <v>137</v>
      </c>
      <c r="B78" s="93"/>
      <c r="C78" s="114" t="s">
        <v>138</v>
      </c>
      <c r="D78" s="92">
        <v>10</v>
      </c>
      <c r="E78" s="93">
        <v>60</v>
      </c>
      <c r="F78" s="93">
        <v>1</v>
      </c>
      <c r="G78" s="92">
        <v>0</v>
      </c>
      <c r="H78" s="92">
        <v>0</v>
      </c>
      <c r="I78" s="92">
        <v>600</v>
      </c>
      <c r="J78" s="92">
        <v>0</v>
      </c>
      <c r="K78" s="191">
        <v>600</v>
      </c>
      <c r="L78" s="217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</row>
    <row r="79" spans="1:84" ht="27" customHeight="1" x14ac:dyDescent="0.2">
      <c r="A79" s="357" t="s">
        <v>139</v>
      </c>
      <c r="B79" s="358"/>
      <c r="C79" s="359"/>
      <c r="D79" s="360" t="s">
        <v>84</v>
      </c>
      <c r="E79" s="361"/>
      <c r="F79" s="115"/>
      <c r="G79" s="116">
        <f>SUM(G80:G82)</f>
        <v>0</v>
      </c>
      <c r="H79" s="116">
        <f>SUM(H80:H82)</f>
        <v>0</v>
      </c>
      <c r="I79" s="116">
        <f>SUM(I80:I82)</f>
        <v>2920.08</v>
      </c>
      <c r="J79" s="116">
        <f>SUM(J80:J82)</f>
        <v>0</v>
      </c>
      <c r="K79" s="192">
        <f>SUM(K80:K82)</f>
        <v>2920.08</v>
      </c>
      <c r="L79" s="217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</row>
    <row r="80" spans="1:84" ht="12.75" customHeight="1" x14ac:dyDescent="0.2">
      <c r="A80" s="102" t="s">
        <v>205</v>
      </c>
      <c r="B80" s="79">
        <v>22</v>
      </c>
      <c r="C80" s="79" t="s">
        <v>85</v>
      </c>
      <c r="D80" s="85">
        <v>93.34</v>
      </c>
      <c r="E80" s="79">
        <v>6</v>
      </c>
      <c r="F80" s="79">
        <v>1</v>
      </c>
      <c r="G80" s="85">
        <v>0</v>
      </c>
      <c r="H80" s="85">
        <v>0</v>
      </c>
      <c r="I80" s="85">
        <f>E80*D80</f>
        <v>560.04</v>
      </c>
      <c r="J80" s="85">
        <v>0</v>
      </c>
      <c r="K80" s="189">
        <f t="shared" ref="K80:K81" si="26">SUM(G80:J80)</f>
        <v>560.04</v>
      </c>
      <c r="L80" s="217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212"/>
      <c r="BY80" s="212"/>
      <c r="BZ80" s="212"/>
      <c r="CA80" s="212"/>
      <c r="CB80" s="212"/>
      <c r="CC80" s="212"/>
      <c r="CD80" s="212"/>
      <c r="CE80" s="212"/>
      <c r="CF80" s="212"/>
    </row>
    <row r="81" spans="1:84" ht="12.75" customHeight="1" x14ac:dyDescent="0.2">
      <c r="A81" s="113" t="s">
        <v>207</v>
      </c>
      <c r="B81" s="86">
        <v>22</v>
      </c>
      <c r="C81" s="86" t="s">
        <v>85</v>
      </c>
      <c r="D81" s="85">
        <v>93.34</v>
      </c>
      <c r="E81" s="86">
        <v>6</v>
      </c>
      <c r="F81" s="86">
        <v>1</v>
      </c>
      <c r="G81" s="91">
        <v>0</v>
      </c>
      <c r="H81" s="91">
        <v>0</v>
      </c>
      <c r="I81" s="85">
        <f>E81*D81</f>
        <v>560.04</v>
      </c>
      <c r="J81" s="91">
        <v>0</v>
      </c>
      <c r="K81" s="190">
        <f t="shared" si="26"/>
        <v>560.04</v>
      </c>
      <c r="L81" s="217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  <c r="BI81" s="212"/>
      <c r="BJ81" s="212"/>
      <c r="BK81" s="212"/>
      <c r="BL81" s="212"/>
      <c r="BM81" s="212"/>
      <c r="BN81" s="212"/>
      <c r="BO81" s="212"/>
      <c r="BP81" s="212"/>
      <c r="BQ81" s="212"/>
      <c r="BR81" s="212"/>
      <c r="BS81" s="212"/>
      <c r="BT81" s="212"/>
      <c r="BU81" s="212"/>
      <c r="BV81" s="212"/>
      <c r="BW81" s="212"/>
      <c r="BX81" s="212"/>
      <c r="BY81" s="212"/>
      <c r="BZ81" s="212"/>
      <c r="CA81" s="212"/>
      <c r="CB81" s="212"/>
      <c r="CC81" s="212"/>
      <c r="CD81" s="212"/>
      <c r="CE81" s="212"/>
      <c r="CF81" s="212"/>
    </row>
    <row r="82" spans="1:84" ht="12.75" customHeight="1" x14ac:dyDescent="0.2">
      <c r="A82" s="113" t="s">
        <v>140</v>
      </c>
      <c r="B82" s="86"/>
      <c r="C82" s="113" t="s">
        <v>141</v>
      </c>
      <c r="D82" s="91">
        <v>300</v>
      </c>
      <c r="E82" s="86">
        <v>6</v>
      </c>
      <c r="F82" s="86">
        <v>1</v>
      </c>
      <c r="G82" s="91">
        <v>0</v>
      </c>
      <c r="H82" s="91">
        <v>0</v>
      </c>
      <c r="I82" s="91">
        <v>1800</v>
      </c>
      <c r="J82" s="91">
        <v>0</v>
      </c>
      <c r="K82" s="190">
        <f t="shared" ref="K82" si="27">SUM(G82:J82)</f>
        <v>1800</v>
      </c>
      <c r="L82" s="217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  <c r="BI82" s="212"/>
      <c r="BJ82" s="212"/>
      <c r="BK82" s="212"/>
      <c r="BL82" s="212"/>
      <c r="BM82" s="212"/>
      <c r="BN82" s="212"/>
      <c r="BO82" s="212"/>
      <c r="BP82" s="212"/>
      <c r="BQ82" s="212"/>
      <c r="BR82" s="212"/>
      <c r="BS82" s="212"/>
      <c r="BT82" s="212"/>
      <c r="BU82" s="212"/>
      <c r="BV82" s="212"/>
      <c r="BW82" s="212"/>
      <c r="BX82" s="212"/>
      <c r="BY82" s="212"/>
      <c r="BZ82" s="212"/>
      <c r="CA82" s="212"/>
      <c r="CB82" s="212"/>
      <c r="CC82" s="212"/>
      <c r="CD82" s="212"/>
      <c r="CE82" s="212"/>
      <c r="CF82" s="212"/>
    </row>
    <row r="83" spans="1:84" ht="27" customHeight="1" x14ac:dyDescent="0.2">
      <c r="A83" s="357" t="s">
        <v>282</v>
      </c>
      <c r="B83" s="358"/>
      <c r="C83" s="359"/>
      <c r="D83" s="360" t="s">
        <v>84</v>
      </c>
      <c r="E83" s="361"/>
      <c r="F83" s="115"/>
      <c r="G83" s="116">
        <f>SUM(G84:G85)</f>
        <v>0</v>
      </c>
      <c r="H83" s="116">
        <f>SUM(H84:H85)</f>
        <v>0</v>
      </c>
      <c r="I83" s="116">
        <f>SUM(I84:I85)</f>
        <v>270000</v>
      </c>
      <c r="J83" s="116">
        <f>SUM(J84:J85)</f>
        <v>0</v>
      </c>
      <c r="K83" s="192">
        <f>SUM(K84:K85)</f>
        <v>270000</v>
      </c>
      <c r="L83" s="217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212"/>
      <c r="BY83" s="212"/>
      <c r="BZ83" s="212"/>
      <c r="CA83" s="212"/>
      <c r="CB83" s="212"/>
      <c r="CC83" s="212"/>
      <c r="CD83" s="212"/>
      <c r="CE83" s="212"/>
      <c r="CF83" s="212"/>
    </row>
    <row r="84" spans="1:84" ht="12.75" customHeight="1" x14ac:dyDescent="0.2">
      <c r="A84" s="102" t="s">
        <v>283</v>
      </c>
      <c r="B84" s="79">
        <v>1</v>
      </c>
      <c r="C84" s="79" t="s">
        <v>285</v>
      </c>
      <c r="D84" s="224">
        <v>240000</v>
      </c>
      <c r="E84" s="79">
        <v>1</v>
      </c>
      <c r="F84" s="79">
        <v>1</v>
      </c>
      <c r="G84" s="85">
        <v>0</v>
      </c>
      <c r="H84" s="85">
        <v>0</v>
      </c>
      <c r="I84" s="85">
        <f>E84*D84</f>
        <v>240000</v>
      </c>
      <c r="J84" s="85">
        <v>0</v>
      </c>
      <c r="K84" s="189">
        <f t="shared" ref="K84:K85" si="28">SUM(G84:J84)</f>
        <v>240000</v>
      </c>
      <c r="L84" s="217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2"/>
      <c r="BO84" s="212"/>
      <c r="BP84" s="212"/>
      <c r="BQ84" s="212"/>
      <c r="BR84" s="212"/>
      <c r="BS84" s="212"/>
      <c r="BT84" s="212"/>
      <c r="BU84" s="212"/>
      <c r="BV84" s="212"/>
      <c r="BW84" s="212"/>
      <c r="BX84" s="212"/>
      <c r="BY84" s="212"/>
      <c r="BZ84" s="212"/>
      <c r="CA84" s="212"/>
      <c r="CB84" s="212"/>
      <c r="CC84" s="212"/>
      <c r="CD84" s="212"/>
      <c r="CE84" s="212"/>
      <c r="CF84" s="212"/>
    </row>
    <row r="85" spans="1:84" ht="12.75" customHeight="1" x14ac:dyDescent="0.2">
      <c r="A85" s="113" t="s">
        <v>284</v>
      </c>
      <c r="B85" s="86">
        <v>1</v>
      </c>
      <c r="C85" s="86" t="s">
        <v>285</v>
      </c>
      <c r="D85" s="224">
        <v>30000</v>
      </c>
      <c r="E85" s="86">
        <v>1</v>
      </c>
      <c r="F85" s="86">
        <v>1</v>
      </c>
      <c r="G85" s="91">
        <v>0</v>
      </c>
      <c r="H85" s="91">
        <v>0</v>
      </c>
      <c r="I85" s="91">
        <f>E85*D85</f>
        <v>30000</v>
      </c>
      <c r="J85" s="91">
        <v>0</v>
      </c>
      <c r="K85" s="190">
        <f t="shared" si="28"/>
        <v>30000</v>
      </c>
      <c r="L85" s="217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212"/>
      <c r="BY85" s="212"/>
      <c r="BZ85" s="212"/>
      <c r="CA85" s="212"/>
      <c r="CB85" s="212"/>
      <c r="CC85" s="212"/>
      <c r="CD85" s="212"/>
      <c r="CE85" s="212"/>
      <c r="CF85" s="212"/>
    </row>
    <row r="86" spans="1:84" ht="52.5" customHeight="1" x14ac:dyDescent="0.2">
      <c r="A86" s="357" t="s">
        <v>290</v>
      </c>
      <c r="B86" s="385"/>
      <c r="C86" s="359"/>
      <c r="D86" s="360" t="s">
        <v>84</v>
      </c>
      <c r="E86" s="361"/>
      <c r="F86" s="115"/>
      <c r="G86" s="116">
        <f>SUM(G87:G87)</f>
        <v>0</v>
      </c>
      <c r="H86" s="116">
        <f>SUM(H87:H87)</f>
        <v>0</v>
      </c>
      <c r="I86" s="116">
        <f>SUM(I87:I87)</f>
        <v>300000</v>
      </c>
      <c r="J86" s="116">
        <f>SUM(J87:J87)</f>
        <v>0</v>
      </c>
      <c r="K86" s="192">
        <f>SUM(K87:K87)</f>
        <v>300000</v>
      </c>
      <c r="L86" s="217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12"/>
      <c r="BT86" s="212"/>
      <c r="BU86" s="212"/>
      <c r="BV86" s="212"/>
      <c r="BW86" s="212"/>
      <c r="BX86" s="212"/>
      <c r="BY86" s="212"/>
      <c r="BZ86" s="212"/>
      <c r="CA86" s="212"/>
      <c r="CB86" s="212"/>
      <c r="CC86" s="212"/>
      <c r="CD86" s="212"/>
      <c r="CE86" s="212"/>
      <c r="CF86" s="212"/>
    </row>
    <row r="87" spans="1:84" ht="12.75" customHeight="1" x14ac:dyDescent="0.2">
      <c r="A87" s="106" t="s">
        <v>286</v>
      </c>
      <c r="B87" s="93"/>
      <c r="C87" s="223" t="s">
        <v>285</v>
      </c>
      <c r="D87" s="225">
        <v>300000</v>
      </c>
      <c r="E87" s="79">
        <v>1</v>
      </c>
      <c r="F87" s="79">
        <v>1</v>
      </c>
      <c r="G87" s="85">
        <v>0</v>
      </c>
      <c r="H87" s="85">
        <v>0</v>
      </c>
      <c r="I87" s="85">
        <f>E87*D87</f>
        <v>300000</v>
      </c>
      <c r="J87" s="85">
        <v>0</v>
      </c>
      <c r="K87" s="189">
        <f t="shared" ref="K87" si="29">SUM(G87:J87)</f>
        <v>300000</v>
      </c>
      <c r="L87" s="217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212"/>
      <c r="BY87" s="212"/>
      <c r="BZ87" s="212"/>
      <c r="CA87" s="212"/>
      <c r="CB87" s="212"/>
      <c r="CC87" s="212"/>
      <c r="CD87" s="212"/>
      <c r="CE87" s="212"/>
      <c r="CF87" s="212"/>
    </row>
    <row r="88" spans="1:84" ht="21.75" customHeight="1" x14ac:dyDescent="0.25">
      <c r="A88" s="386" t="s">
        <v>173</v>
      </c>
      <c r="B88" s="387"/>
      <c r="C88" s="387"/>
      <c r="D88" s="387"/>
      <c r="E88" s="387"/>
      <c r="F88" s="387"/>
      <c r="G88" s="387"/>
      <c r="H88" s="387"/>
      <c r="I88" s="387"/>
      <c r="J88" s="387"/>
      <c r="K88" s="388"/>
      <c r="L88" s="217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2"/>
      <c r="BS88" s="212"/>
      <c r="BT88" s="212"/>
      <c r="BU88" s="212"/>
      <c r="BV88" s="212"/>
      <c r="BW88" s="212"/>
      <c r="BX88" s="212"/>
      <c r="BY88" s="212"/>
      <c r="BZ88" s="212"/>
      <c r="CA88" s="212"/>
      <c r="CB88" s="212"/>
      <c r="CC88" s="212"/>
      <c r="CD88" s="212"/>
      <c r="CE88" s="212"/>
      <c r="CF88" s="212"/>
    </row>
    <row r="89" spans="1:84" ht="12.75" customHeight="1" x14ac:dyDescent="0.25">
      <c r="A89" s="389" t="s">
        <v>81</v>
      </c>
      <c r="B89" s="389"/>
      <c r="C89" s="389"/>
      <c r="D89" s="389"/>
      <c r="E89" s="389"/>
      <c r="F89" s="390"/>
      <c r="G89" s="78">
        <f>(G91)</f>
        <v>0</v>
      </c>
      <c r="H89" s="78">
        <f t="shared" ref="H89:K89" si="30">(H91)</f>
        <v>10141.42</v>
      </c>
      <c r="I89" s="78">
        <f t="shared" si="30"/>
        <v>178543.58000000002</v>
      </c>
      <c r="J89" s="78">
        <f t="shared" si="30"/>
        <v>0</v>
      </c>
      <c r="K89" s="185">
        <f t="shared" si="30"/>
        <v>212590</v>
      </c>
      <c r="L89" s="217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  <c r="BI89" s="212"/>
      <c r="BJ89" s="212"/>
      <c r="BK89" s="212"/>
      <c r="BL89" s="212"/>
      <c r="BM89" s="212"/>
      <c r="BN89" s="212"/>
      <c r="BO89" s="212"/>
      <c r="BP89" s="212"/>
      <c r="BQ89" s="212"/>
      <c r="BR89" s="212"/>
      <c r="BS89" s="212"/>
      <c r="BT89" s="212"/>
      <c r="BU89" s="212"/>
      <c r="BV89" s="212"/>
      <c r="BW89" s="212"/>
      <c r="BX89" s="212"/>
      <c r="BY89" s="212"/>
      <c r="BZ89" s="212"/>
      <c r="CA89" s="212"/>
      <c r="CB89" s="212"/>
      <c r="CC89" s="212"/>
      <c r="CD89" s="212"/>
      <c r="CE89" s="212"/>
      <c r="CF89" s="212"/>
    </row>
    <row r="90" spans="1:84" s="110" customFormat="1" ht="12.75" customHeight="1" x14ac:dyDescent="0.2">
      <c r="A90" s="114"/>
      <c r="B90" s="93"/>
      <c r="C90" s="114"/>
      <c r="D90" s="92"/>
      <c r="E90" s="93"/>
      <c r="F90" s="93"/>
      <c r="G90" s="92"/>
      <c r="H90" s="92"/>
      <c r="I90" s="92"/>
      <c r="J90" s="92"/>
      <c r="K90" s="191"/>
      <c r="L90" s="217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2"/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2"/>
      <c r="BX90" s="212"/>
      <c r="BY90" s="212"/>
      <c r="BZ90" s="212"/>
      <c r="CA90" s="212"/>
      <c r="CB90" s="212"/>
      <c r="CC90" s="212"/>
      <c r="CD90" s="212"/>
      <c r="CE90" s="212"/>
      <c r="CF90" s="212"/>
    </row>
    <row r="91" spans="1:84" ht="26.25" customHeight="1" x14ac:dyDescent="0.2">
      <c r="A91" s="391" t="s">
        <v>142</v>
      </c>
      <c r="B91" s="383"/>
      <c r="C91" s="384"/>
      <c r="D91" s="87"/>
      <c r="E91" s="87"/>
      <c r="F91" s="87"/>
      <c r="G91" s="117">
        <f>SUM(G92,G99,G105,G133,G140)</f>
        <v>0</v>
      </c>
      <c r="H91" s="117">
        <f t="shared" ref="H91:K91" si="31">SUM(H92,H99,H105,H133,H140)</f>
        <v>10141.42</v>
      </c>
      <c r="I91" s="117">
        <f t="shared" si="31"/>
        <v>178543.58000000002</v>
      </c>
      <c r="J91" s="117">
        <f t="shared" si="31"/>
        <v>0</v>
      </c>
      <c r="K91" s="193">
        <f t="shared" si="31"/>
        <v>212590</v>
      </c>
      <c r="L91" s="217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  <c r="AE91" s="212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212"/>
      <c r="BL91" s="212"/>
      <c r="BM91" s="212"/>
      <c r="BN91" s="212"/>
      <c r="BO91" s="212"/>
      <c r="BP91" s="212"/>
      <c r="BQ91" s="212"/>
      <c r="BR91" s="212"/>
      <c r="BS91" s="212"/>
      <c r="BT91" s="212"/>
      <c r="BU91" s="212"/>
      <c r="BV91" s="212"/>
      <c r="BW91" s="212"/>
      <c r="BX91" s="212"/>
      <c r="BY91" s="212"/>
      <c r="BZ91" s="212"/>
      <c r="CA91" s="212"/>
      <c r="CB91" s="212"/>
      <c r="CC91" s="212"/>
      <c r="CD91" s="212"/>
      <c r="CE91" s="212"/>
      <c r="CF91" s="212"/>
    </row>
    <row r="92" spans="1:84" ht="27.75" customHeight="1" x14ac:dyDescent="0.2">
      <c r="A92" s="367" t="s">
        <v>146</v>
      </c>
      <c r="B92" s="353"/>
      <c r="C92" s="354"/>
      <c r="D92" s="355" t="s">
        <v>84</v>
      </c>
      <c r="E92" s="356"/>
      <c r="F92" s="95"/>
      <c r="G92" s="96">
        <f>SUM(G93:G98)</f>
        <v>0</v>
      </c>
      <c r="H92" s="96">
        <f t="shared" ref="H92:K92" si="32">SUM(H93:H98)</f>
        <v>0</v>
      </c>
      <c r="I92" s="96">
        <f t="shared" si="32"/>
        <v>2620.08</v>
      </c>
      <c r="J92" s="96">
        <f t="shared" si="32"/>
        <v>0</v>
      </c>
      <c r="K92" s="194">
        <f t="shared" si="32"/>
        <v>5620.08</v>
      </c>
      <c r="L92" s="217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  <c r="BI92" s="212"/>
      <c r="BJ92" s="212"/>
      <c r="BK92" s="212"/>
      <c r="BL92" s="212"/>
      <c r="BM92" s="212"/>
      <c r="BN92" s="212"/>
      <c r="BO92" s="212"/>
      <c r="BP92" s="212"/>
      <c r="BQ92" s="212"/>
      <c r="BR92" s="212"/>
      <c r="BS92" s="212"/>
      <c r="BT92" s="212"/>
      <c r="BU92" s="212"/>
      <c r="BV92" s="212"/>
      <c r="BW92" s="212"/>
      <c r="BX92" s="212"/>
      <c r="BY92" s="212"/>
      <c r="BZ92" s="212"/>
      <c r="CA92" s="212"/>
      <c r="CB92" s="212"/>
      <c r="CC92" s="212"/>
      <c r="CD92" s="212"/>
      <c r="CE92" s="212"/>
      <c r="CF92" s="212"/>
    </row>
    <row r="93" spans="1:84" ht="12.75" customHeight="1" x14ac:dyDescent="0.2">
      <c r="A93" s="102" t="s">
        <v>202</v>
      </c>
      <c r="B93" s="79">
        <v>36</v>
      </c>
      <c r="C93" s="79" t="s">
        <v>85</v>
      </c>
      <c r="D93" s="85">
        <v>93.34</v>
      </c>
      <c r="E93" s="79">
        <v>6</v>
      </c>
      <c r="F93" s="79">
        <v>1</v>
      </c>
      <c r="G93" s="85">
        <v>0</v>
      </c>
      <c r="H93" s="85">
        <v>0</v>
      </c>
      <c r="I93" s="85">
        <f t="shared" ref="I93:I94" si="33">D93*E93</f>
        <v>560.04</v>
      </c>
      <c r="J93" s="85">
        <v>0</v>
      </c>
      <c r="K93" s="189">
        <v>560.04</v>
      </c>
      <c r="L93" s="217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  <c r="BI93" s="212"/>
      <c r="BJ93" s="212"/>
      <c r="BK93" s="212"/>
      <c r="BL93" s="212"/>
      <c r="BM93" s="212"/>
      <c r="BN93" s="212"/>
      <c r="BO93" s="212"/>
      <c r="BP93" s="212"/>
      <c r="BQ93" s="212"/>
      <c r="BR93" s="212"/>
      <c r="BS93" s="212"/>
      <c r="BT93" s="212"/>
      <c r="BU93" s="212"/>
      <c r="BV93" s="212"/>
      <c r="BW93" s="212"/>
      <c r="BX93" s="212"/>
      <c r="BY93" s="212"/>
      <c r="BZ93" s="212"/>
      <c r="CA93" s="212"/>
      <c r="CB93" s="212"/>
      <c r="CC93" s="212"/>
      <c r="CD93" s="212"/>
      <c r="CE93" s="212"/>
      <c r="CF93" s="212"/>
    </row>
    <row r="94" spans="1:84" ht="12.75" customHeight="1" x14ac:dyDescent="0.2">
      <c r="A94" s="79" t="s">
        <v>143</v>
      </c>
      <c r="B94" s="76">
        <v>22</v>
      </c>
      <c r="C94" s="79" t="s">
        <v>85</v>
      </c>
      <c r="D94" s="85">
        <v>93.34</v>
      </c>
      <c r="E94" s="79">
        <v>6</v>
      </c>
      <c r="F94" s="79">
        <v>1</v>
      </c>
      <c r="G94" s="85">
        <v>0</v>
      </c>
      <c r="H94" s="85">
        <v>0</v>
      </c>
      <c r="I94" s="85">
        <f t="shared" si="33"/>
        <v>560.04</v>
      </c>
      <c r="J94" s="85">
        <v>0</v>
      </c>
      <c r="K94" s="189">
        <f t="shared" ref="K94:K95" si="34">SUM(G94:J94)</f>
        <v>560.04</v>
      </c>
      <c r="L94" s="217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  <c r="BI94" s="212"/>
      <c r="BJ94" s="212"/>
      <c r="BK94" s="212"/>
      <c r="BL94" s="212"/>
      <c r="BM94" s="212"/>
      <c r="BN94" s="212"/>
      <c r="BO94" s="212"/>
      <c r="BP94" s="212"/>
      <c r="BQ94" s="212"/>
      <c r="BR94" s="212"/>
      <c r="BS94" s="212"/>
      <c r="BT94" s="212"/>
      <c r="BU94" s="212"/>
      <c r="BV94" s="212"/>
      <c r="BW94" s="212"/>
      <c r="BX94" s="212"/>
      <c r="BY94" s="212"/>
      <c r="BZ94" s="212"/>
      <c r="CA94" s="212"/>
      <c r="CB94" s="212"/>
      <c r="CC94" s="212"/>
      <c r="CD94" s="212"/>
      <c r="CE94" s="212"/>
      <c r="CF94" s="212"/>
    </row>
    <row r="95" spans="1:84" ht="12.75" customHeight="1" x14ac:dyDescent="0.2">
      <c r="A95" s="86" t="s">
        <v>144</v>
      </c>
      <c r="B95" s="86">
        <v>0</v>
      </c>
      <c r="C95" s="86" t="s">
        <v>85</v>
      </c>
      <c r="D95" s="91">
        <v>0</v>
      </c>
      <c r="E95" s="86">
        <v>12</v>
      </c>
      <c r="F95" s="86">
        <v>3</v>
      </c>
      <c r="G95" s="91">
        <f>D95*E95</f>
        <v>0</v>
      </c>
      <c r="H95" s="91">
        <v>0</v>
      </c>
      <c r="I95" s="91">
        <v>0</v>
      </c>
      <c r="J95" s="91">
        <v>0</v>
      </c>
      <c r="K95" s="190">
        <f t="shared" si="34"/>
        <v>0</v>
      </c>
      <c r="L95" s="217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  <c r="BI95" s="212"/>
      <c r="BJ95" s="212"/>
      <c r="BK95" s="212"/>
      <c r="BL95" s="212"/>
      <c r="BM95" s="212"/>
      <c r="BN95" s="212"/>
      <c r="BO95" s="212"/>
      <c r="BP95" s="212"/>
      <c r="BQ95" s="212"/>
      <c r="BR95" s="212"/>
      <c r="BS95" s="212"/>
      <c r="BT95" s="212"/>
      <c r="BU95" s="212"/>
      <c r="BV95" s="212"/>
      <c r="BW95" s="212"/>
      <c r="BX95" s="212"/>
      <c r="BY95" s="212"/>
      <c r="BZ95" s="212"/>
      <c r="CA95" s="212"/>
      <c r="CB95" s="212"/>
      <c r="CC95" s="212"/>
      <c r="CD95" s="212"/>
      <c r="CE95" s="212"/>
      <c r="CF95" s="212"/>
    </row>
    <row r="96" spans="1:84" s="110" customFormat="1" ht="12.75" customHeight="1" x14ac:dyDescent="0.2">
      <c r="A96" s="93" t="s">
        <v>159</v>
      </c>
      <c r="B96" s="93"/>
      <c r="C96" s="93" t="s">
        <v>267</v>
      </c>
      <c r="D96" s="92">
        <v>50</v>
      </c>
      <c r="E96" s="93">
        <v>6</v>
      </c>
      <c r="F96" s="93">
        <v>1</v>
      </c>
      <c r="G96" s="92">
        <v>0</v>
      </c>
      <c r="H96" s="92">
        <v>0</v>
      </c>
      <c r="I96" s="92">
        <v>300</v>
      </c>
      <c r="J96" s="92">
        <v>0</v>
      </c>
      <c r="K96" s="191">
        <v>300</v>
      </c>
      <c r="L96" s="217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  <c r="BI96" s="212"/>
      <c r="BJ96" s="212"/>
      <c r="BK96" s="212"/>
      <c r="BL96" s="212"/>
      <c r="BM96" s="212"/>
      <c r="BN96" s="212"/>
      <c r="BO96" s="212"/>
      <c r="BP96" s="212"/>
      <c r="BQ96" s="212"/>
      <c r="BR96" s="212"/>
      <c r="BS96" s="212"/>
      <c r="BT96" s="212"/>
      <c r="BU96" s="212"/>
      <c r="BV96" s="212"/>
      <c r="BW96" s="212"/>
      <c r="BX96" s="212"/>
      <c r="BY96" s="212"/>
      <c r="BZ96" s="212"/>
      <c r="CA96" s="212"/>
      <c r="CB96" s="212"/>
      <c r="CC96" s="212"/>
      <c r="CD96" s="212"/>
      <c r="CE96" s="212"/>
      <c r="CF96" s="212"/>
    </row>
    <row r="97" spans="1:84" s="110" customFormat="1" ht="12.75" customHeight="1" x14ac:dyDescent="0.2">
      <c r="A97" s="93" t="s">
        <v>137</v>
      </c>
      <c r="B97" s="93">
        <v>6</v>
      </c>
      <c r="C97" s="93" t="s">
        <v>268</v>
      </c>
      <c r="D97" s="92">
        <v>10</v>
      </c>
      <c r="E97" s="93">
        <v>60</v>
      </c>
      <c r="F97" s="93">
        <v>1</v>
      </c>
      <c r="G97" s="92">
        <v>0</v>
      </c>
      <c r="H97" s="92">
        <v>0</v>
      </c>
      <c r="I97" s="92">
        <v>600</v>
      </c>
      <c r="J97" s="92">
        <v>0</v>
      </c>
      <c r="K97" s="191">
        <v>3600</v>
      </c>
      <c r="L97" s="217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  <c r="BI97" s="212"/>
      <c r="BJ97" s="212"/>
      <c r="BK97" s="212"/>
      <c r="BL97" s="212"/>
      <c r="BM97" s="212"/>
      <c r="BN97" s="212"/>
      <c r="BO97" s="212"/>
      <c r="BP97" s="212"/>
      <c r="BQ97" s="212"/>
      <c r="BR97" s="212"/>
      <c r="BS97" s="212"/>
      <c r="BT97" s="212"/>
      <c r="BU97" s="212"/>
      <c r="BV97" s="212"/>
      <c r="BW97" s="212"/>
      <c r="BX97" s="212"/>
      <c r="BY97" s="212"/>
      <c r="BZ97" s="212"/>
      <c r="CA97" s="212"/>
      <c r="CB97" s="212"/>
      <c r="CC97" s="212"/>
      <c r="CD97" s="212"/>
      <c r="CE97" s="212"/>
      <c r="CF97" s="212"/>
    </row>
    <row r="98" spans="1:84" s="110" customFormat="1" ht="12.75" customHeight="1" x14ac:dyDescent="0.2">
      <c r="A98" s="93" t="s">
        <v>145</v>
      </c>
      <c r="B98" s="93"/>
      <c r="C98" s="93" t="s">
        <v>138</v>
      </c>
      <c r="D98" s="92">
        <v>300</v>
      </c>
      <c r="E98" s="93">
        <v>2</v>
      </c>
      <c r="F98" s="93">
        <v>1</v>
      </c>
      <c r="G98" s="92">
        <v>0</v>
      </c>
      <c r="H98" s="92">
        <v>0</v>
      </c>
      <c r="I98" s="92">
        <v>600</v>
      </c>
      <c r="J98" s="92">
        <v>0</v>
      </c>
      <c r="K98" s="191">
        <v>600</v>
      </c>
      <c r="L98" s="217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  <c r="BI98" s="212"/>
      <c r="BJ98" s="212"/>
      <c r="BK98" s="212"/>
      <c r="BL98" s="212"/>
      <c r="BM98" s="212"/>
      <c r="BN98" s="212"/>
      <c r="BO98" s="212"/>
      <c r="BP98" s="212"/>
      <c r="BQ98" s="212"/>
      <c r="BR98" s="212"/>
      <c r="BS98" s="212"/>
      <c r="BT98" s="212"/>
      <c r="BU98" s="212"/>
      <c r="BV98" s="212"/>
      <c r="BW98" s="212"/>
      <c r="BX98" s="212"/>
      <c r="BY98" s="212"/>
      <c r="BZ98" s="212"/>
      <c r="CA98" s="212"/>
      <c r="CB98" s="212"/>
      <c r="CC98" s="212"/>
      <c r="CD98" s="212"/>
      <c r="CE98" s="212"/>
      <c r="CF98" s="212"/>
    </row>
    <row r="99" spans="1:84" ht="46.5" customHeight="1" x14ac:dyDescent="0.2">
      <c r="A99" s="352" t="s">
        <v>208</v>
      </c>
      <c r="B99" s="353"/>
      <c r="C99" s="354"/>
      <c r="D99" s="355" t="s">
        <v>84</v>
      </c>
      <c r="E99" s="356"/>
      <c r="F99" s="95"/>
      <c r="G99" s="96">
        <f>SUM(G100:G104)</f>
        <v>0</v>
      </c>
      <c r="H99" s="96">
        <f t="shared" ref="H99:K99" si="35">SUM(H100:H104)</f>
        <v>0</v>
      </c>
      <c r="I99" s="96">
        <f t="shared" si="35"/>
        <v>44373.760000000002</v>
      </c>
      <c r="J99" s="96">
        <f t="shared" si="35"/>
        <v>0</v>
      </c>
      <c r="K99" s="194">
        <f t="shared" si="35"/>
        <v>44373.760000000002</v>
      </c>
      <c r="L99" s="217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  <c r="BI99" s="212"/>
      <c r="BJ99" s="212"/>
      <c r="BK99" s="212"/>
      <c r="BL99" s="212"/>
      <c r="BM99" s="212"/>
      <c r="BN99" s="212"/>
      <c r="BO99" s="212"/>
      <c r="BP99" s="212"/>
      <c r="BQ99" s="212"/>
      <c r="BR99" s="212"/>
      <c r="BS99" s="212"/>
      <c r="BT99" s="212"/>
      <c r="BU99" s="212"/>
      <c r="BV99" s="212"/>
      <c r="BW99" s="212"/>
      <c r="BX99" s="212"/>
      <c r="BY99" s="212"/>
      <c r="BZ99" s="212"/>
      <c r="CA99" s="212"/>
      <c r="CB99" s="212"/>
      <c r="CC99" s="212"/>
      <c r="CD99" s="212"/>
      <c r="CE99" s="212"/>
      <c r="CF99" s="212"/>
    </row>
    <row r="100" spans="1:84" ht="12.75" customHeight="1" x14ac:dyDescent="0.2">
      <c r="A100" s="102" t="s">
        <v>148</v>
      </c>
      <c r="B100" s="79">
        <v>36</v>
      </c>
      <c r="C100" s="79" t="s">
        <v>85</v>
      </c>
      <c r="D100" s="85">
        <v>93.34</v>
      </c>
      <c r="E100" s="79">
        <v>16</v>
      </c>
      <c r="F100" s="79">
        <v>1</v>
      </c>
      <c r="G100" s="85">
        <v>0</v>
      </c>
      <c r="H100" s="85">
        <v>0</v>
      </c>
      <c r="I100" s="85">
        <f t="shared" ref="I100:I102" si="36">D100*E100</f>
        <v>1493.44</v>
      </c>
      <c r="J100" s="85">
        <v>0</v>
      </c>
      <c r="K100" s="189">
        <f t="shared" ref="K100:K104" si="37">SUM(G100:J100)</f>
        <v>1493.44</v>
      </c>
      <c r="L100" s="217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2"/>
      <c r="BQ100" s="212"/>
      <c r="BR100" s="212"/>
      <c r="BS100" s="212"/>
      <c r="BT100" s="212"/>
      <c r="BU100" s="212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2"/>
      <c r="CF100" s="212"/>
    </row>
    <row r="101" spans="1:84" ht="12.75" customHeight="1" x14ac:dyDescent="0.2">
      <c r="A101" s="102" t="s">
        <v>269</v>
      </c>
      <c r="B101" s="79">
        <v>22</v>
      </c>
      <c r="C101" s="79" t="s">
        <v>89</v>
      </c>
      <c r="D101" s="85">
        <v>93.34</v>
      </c>
      <c r="E101" s="79">
        <v>16</v>
      </c>
      <c r="F101" s="79">
        <v>1</v>
      </c>
      <c r="G101" s="85">
        <v>0</v>
      </c>
      <c r="H101" s="85">
        <v>0</v>
      </c>
      <c r="I101" s="85">
        <v>1493.44</v>
      </c>
      <c r="J101" s="85">
        <v>0</v>
      </c>
      <c r="K101" s="189">
        <v>1493.44</v>
      </c>
      <c r="L101" s="217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  <c r="BI101" s="212"/>
      <c r="BJ101" s="212"/>
      <c r="BK101" s="212"/>
      <c r="BL101" s="212"/>
      <c r="BM101" s="212"/>
      <c r="BN101" s="212"/>
      <c r="BO101" s="212"/>
      <c r="BP101" s="212"/>
      <c r="BQ101" s="212"/>
      <c r="BR101" s="212"/>
      <c r="BS101" s="212"/>
      <c r="BT101" s="212"/>
      <c r="BU101" s="212"/>
      <c r="BV101" s="212"/>
      <c r="BW101" s="212"/>
      <c r="BX101" s="212"/>
      <c r="BY101" s="212"/>
      <c r="BZ101" s="212"/>
      <c r="CA101" s="212"/>
      <c r="CB101" s="212"/>
      <c r="CC101" s="212"/>
      <c r="CD101" s="212"/>
      <c r="CE101" s="212"/>
      <c r="CF101" s="212"/>
    </row>
    <row r="102" spans="1:84" ht="12.75" customHeight="1" x14ac:dyDescent="0.2">
      <c r="A102" s="102" t="s">
        <v>149</v>
      </c>
      <c r="B102" s="79">
        <v>36</v>
      </c>
      <c r="C102" s="79" t="s">
        <v>85</v>
      </c>
      <c r="D102" s="85">
        <v>93.34</v>
      </c>
      <c r="E102" s="79">
        <v>16</v>
      </c>
      <c r="F102" s="79">
        <v>1</v>
      </c>
      <c r="G102" s="85">
        <v>0</v>
      </c>
      <c r="H102" s="85">
        <v>0</v>
      </c>
      <c r="I102" s="85">
        <f t="shared" si="36"/>
        <v>1493.44</v>
      </c>
      <c r="J102" s="85">
        <v>0</v>
      </c>
      <c r="K102" s="189">
        <f t="shared" si="37"/>
        <v>1493.44</v>
      </c>
      <c r="L102" s="217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  <c r="BI102" s="212"/>
      <c r="BJ102" s="212"/>
      <c r="BK102" s="212"/>
      <c r="BL102" s="212"/>
      <c r="BM102" s="212"/>
      <c r="BN102" s="212"/>
      <c r="BO102" s="212"/>
      <c r="BP102" s="212"/>
      <c r="BQ102" s="212"/>
      <c r="BR102" s="212"/>
      <c r="BS102" s="212"/>
      <c r="BT102" s="212"/>
      <c r="BU102" s="212"/>
      <c r="BV102" s="212"/>
      <c r="BW102" s="212"/>
      <c r="BX102" s="212"/>
      <c r="BY102" s="212"/>
      <c r="BZ102" s="212"/>
      <c r="CA102" s="212"/>
      <c r="CB102" s="212"/>
      <c r="CC102" s="212"/>
      <c r="CD102" s="212"/>
      <c r="CE102" s="212"/>
      <c r="CF102" s="212"/>
    </row>
    <row r="103" spans="1:84" ht="12.75" customHeight="1" x14ac:dyDescent="0.2">
      <c r="A103" s="102" t="s">
        <v>150</v>
      </c>
      <c r="B103" s="79">
        <v>22</v>
      </c>
      <c r="C103" s="79" t="s">
        <v>85</v>
      </c>
      <c r="D103" s="85">
        <v>93.34</v>
      </c>
      <c r="E103" s="79">
        <v>16</v>
      </c>
      <c r="F103" s="79">
        <v>1</v>
      </c>
      <c r="G103" s="85">
        <v>0</v>
      </c>
      <c r="H103" s="85">
        <v>0</v>
      </c>
      <c r="I103" s="85">
        <f>E103*D103</f>
        <v>1493.44</v>
      </c>
      <c r="J103" s="85">
        <v>0</v>
      </c>
      <c r="K103" s="189">
        <f t="shared" si="37"/>
        <v>1493.44</v>
      </c>
      <c r="L103" s="217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  <c r="BI103" s="212"/>
      <c r="BJ103" s="212"/>
      <c r="BK103" s="212"/>
      <c r="BL103" s="212"/>
      <c r="BM103" s="212"/>
      <c r="BN103" s="212"/>
      <c r="BO103" s="212"/>
      <c r="BP103" s="212"/>
      <c r="BQ103" s="212"/>
      <c r="BR103" s="212"/>
      <c r="BS103" s="212"/>
      <c r="BT103" s="212"/>
      <c r="BU103" s="212"/>
      <c r="BV103" s="212"/>
      <c r="BW103" s="212"/>
      <c r="BX103" s="212"/>
      <c r="BY103" s="212"/>
      <c r="BZ103" s="212"/>
      <c r="CA103" s="212"/>
      <c r="CB103" s="212"/>
      <c r="CC103" s="212"/>
      <c r="CD103" s="212"/>
      <c r="CE103" s="212"/>
      <c r="CF103" s="212"/>
    </row>
    <row r="104" spans="1:84" ht="12.75" customHeight="1" x14ac:dyDescent="0.2">
      <c r="A104" s="102" t="s">
        <v>147</v>
      </c>
      <c r="B104" s="79">
        <v>0</v>
      </c>
      <c r="C104" s="102" t="s">
        <v>138</v>
      </c>
      <c r="D104" s="85">
        <v>800</v>
      </c>
      <c r="E104" s="79">
        <v>48</v>
      </c>
      <c r="F104" s="79">
        <v>1</v>
      </c>
      <c r="G104" s="85">
        <v>0</v>
      </c>
      <c r="H104" s="85">
        <v>0</v>
      </c>
      <c r="I104" s="85">
        <f>D104*E104</f>
        <v>38400</v>
      </c>
      <c r="J104" s="85">
        <v>0</v>
      </c>
      <c r="K104" s="189">
        <f t="shared" si="37"/>
        <v>38400</v>
      </c>
      <c r="L104" s="217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2"/>
      <c r="BM104" s="212"/>
      <c r="BN104" s="212"/>
      <c r="BO104" s="212"/>
      <c r="BP104" s="212"/>
      <c r="BQ104" s="212"/>
      <c r="BR104" s="212"/>
      <c r="BS104" s="212"/>
      <c r="BT104" s="212"/>
      <c r="BU104" s="212"/>
      <c r="BV104" s="212"/>
      <c r="BW104" s="212"/>
      <c r="BX104" s="212"/>
      <c r="BY104" s="212"/>
      <c r="BZ104" s="212"/>
      <c r="CA104" s="212"/>
      <c r="CB104" s="212"/>
      <c r="CC104" s="212"/>
      <c r="CD104" s="212"/>
      <c r="CE104" s="212"/>
      <c r="CF104" s="212"/>
    </row>
    <row r="105" spans="1:84" ht="27" customHeight="1" x14ac:dyDescent="0.2">
      <c r="A105" s="357" t="s">
        <v>277</v>
      </c>
      <c r="B105" s="358"/>
      <c r="C105" s="359"/>
      <c r="D105" s="360" t="s">
        <v>84</v>
      </c>
      <c r="E105" s="361"/>
      <c r="F105" s="115"/>
      <c r="G105" s="116">
        <f>SUM(G106:G131)</f>
        <v>0</v>
      </c>
      <c r="H105" s="116">
        <f t="shared" ref="H105:K105" si="38">SUM(H106:H131)</f>
        <v>1120.08</v>
      </c>
      <c r="I105" s="116">
        <f t="shared" si="38"/>
        <v>95741.74</v>
      </c>
      <c r="J105" s="116">
        <f t="shared" si="38"/>
        <v>0</v>
      </c>
      <c r="K105" s="192">
        <f t="shared" si="38"/>
        <v>117766.82</v>
      </c>
      <c r="L105" s="217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  <c r="BI105" s="212"/>
      <c r="BJ105" s="212"/>
      <c r="BK105" s="212"/>
      <c r="BL105" s="212"/>
      <c r="BM105" s="212"/>
      <c r="BN105" s="212"/>
      <c r="BO105" s="212"/>
      <c r="BP105" s="212"/>
      <c r="BQ105" s="212"/>
      <c r="BR105" s="212"/>
      <c r="BS105" s="212"/>
      <c r="BT105" s="212"/>
      <c r="BU105" s="212"/>
      <c r="BV105" s="212"/>
      <c r="BW105" s="212"/>
      <c r="BX105" s="212"/>
      <c r="BY105" s="212"/>
      <c r="BZ105" s="212"/>
      <c r="CA105" s="212"/>
      <c r="CB105" s="212"/>
      <c r="CC105" s="212"/>
      <c r="CD105" s="212"/>
      <c r="CE105" s="212"/>
      <c r="CF105" s="212"/>
    </row>
    <row r="106" spans="1:84" ht="12.75" customHeight="1" x14ac:dyDescent="0.2">
      <c r="A106" s="102" t="s">
        <v>209</v>
      </c>
      <c r="B106" s="79">
        <v>36</v>
      </c>
      <c r="C106" s="79" t="s">
        <v>85</v>
      </c>
      <c r="D106" s="85">
        <v>93.34</v>
      </c>
      <c r="E106" s="79">
        <v>365</v>
      </c>
      <c r="F106" s="79">
        <v>1</v>
      </c>
      <c r="G106" s="85">
        <v>0</v>
      </c>
      <c r="H106" s="85">
        <v>0</v>
      </c>
      <c r="I106" s="85">
        <f>E106*D106</f>
        <v>34069.1</v>
      </c>
      <c r="J106" s="85">
        <v>0</v>
      </c>
      <c r="K106" s="189">
        <f t="shared" ref="K106:K111" si="39">SUM(G106:J106)</f>
        <v>34069.1</v>
      </c>
      <c r="L106" s="217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  <c r="BI106" s="212"/>
      <c r="BJ106" s="212"/>
      <c r="BK106" s="212"/>
      <c r="BL106" s="212"/>
      <c r="BM106" s="212"/>
      <c r="BN106" s="212"/>
      <c r="BO106" s="212"/>
      <c r="BP106" s="212"/>
      <c r="BQ106" s="212"/>
      <c r="BR106" s="212"/>
      <c r="BS106" s="212"/>
      <c r="BT106" s="212"/>
      <c r="BU106" s="212"/>
      <c r="BV106" s="212"/>
      <c r="BW106" s="212"/>
      <c r="BX106" s="212"/>
      <c r="BY106" s="212"/>
      <c r="BZ106" s="212"/>
      <c r="CA106" s="212"/>
      <c r="CB106" s="212"/>
      <c r="CC106" s="212"/>
      <c r="CD106" s="212"/>
      <c r="CE106" s="212"/>
      <c r="CF106" s="212"/>
    </row>
    <row r="107" spans="1:84" ht="12.75" customHeight="1" x14ac:dyDescent="0.2">
      <c r="A107" s="86" t="s">
        <v>160</v>
      </c>
      <c r="B107" s="86"/>
      <c r="C107" s="113" t="s">
        <v>85</v>
      </c>
      <c r="D107" s="85">
        <v>75</v>
      </c>
      <c r="E107" s="86">
        <v>62</v>
      </c>
      <c r="F107" s="86">
        <v>1</v>
      </c>
      <c r="G107" s="91">
        <v>0</v>
      </c>
      <c r="H107" s="91">
        <v>0</v>
      </c>
      <c r="I107" s="85">
        <v>4650</v>
      </c>
      <c r="J107" s="91">
        <v>0</v>
      </c>
      <c r="K107" s="190">
        <v>4650</v>
      </c>
      <c r="L107" s="217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  <c r="BI107" s="212"/>
      <c r="BJ107" s="212"/>
      <c r="BK107" s="212"/>
      <c r="BL107" s="212"/>
      <c r="BM107" s="212"/>
      <c r="BN107" s="212"/>
      <c r="BO107" s="212"/>
      <c r="BP107" s="212"/>
      <c r="BQ107" s="212"/>
      <c r="BR107" s="212"/>
      <c r="BS107" s="212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2"/>
    </row>
    <row r="108" spans="1:84" ht="12.75" customHeight="1" x14ac:dyDescent="0.2">
      <c r="A108" s="113" t="s">
        <v>205</v>
      </c>
      <c r="B108" s="86">
        <v>22</v>
      </c>
      <c r="C108" s="86" t="s">
        <v>85</v>
      </c>
      <c r="D108" s="85">
        <v>93.34</v>
      </c>
      <c r="E108" s="86">
        <v>24</v>
      </c>
      <c r="F108" s="86">
        <v>1</v>
      </c>
      <c r="G108" s="91">
        <v>0</v>
      </c>
      <c r="H108" s="91">
        <v>0</v>
      </c>
      <c r="I108" s="85">
        <f>E108*D108</f>
        <v>2240.16</v>
      </c>
      <c r="J108" s="91">
        <v>0</v>
      </c>
      <c r="K108" s="190">
        <f t="shared" si="39"/>
        <v>2240.16</v>
      </c>
      <c r="L108" s="217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2"/>
      <c r="BK108" s="212"/>
      <c r="BL108" s="212"/>
      <c r="BM108" s="212"/>
      <c r="BN108" s="212"/>
      <c r="BO108" s="212"/>
      <c r="BP108" s="212"/>
      <c r="BQ108" s="212"/>
      <c r="BR108" s="212"/>
      <c r="BS108" s="212"/>
      <c r="BT108" s="212"/>
      <c r="BU108" s="212"/>
      <c r="BV108" s="212"/>
      <c r="BW108" s="212"/>
      <c r="BX108" s="212"/>
      <c r="BY108" s="212"/>
      <c r="BZ108" s="212"/>
      <c r="CA108" s="212"/>
      <c r="CB108" s="212"/>
      <c r="CC108" s="212"/>
      <c r="CD108" s="212"/>
      <c r="CE108" s="212"/>
      <c r="CF108" s="212"/>
    </row>
    <row r="109" spans="1:84" ht="12.75" customHeight="1" x14ac:dyDescent="0.2">
      <c r="A109" s="113" t="s">
        <v>212</v>
      </c>
      <c r="B109" s="86">
        <v>36</v>
      </c>
      <c r="C109" s="113" t="s">
        <v>89</v>
      </c>
      <c r="D109" s="85">
        <v>93.34</v>
      </c>
      <c r="E109" s="86">
        <v>24</v>
      </c>
      <c r="F109" s="86">
        <v>1</v>
      </c>
      <c r="G109" s="91">
        <v>0</v>
      </c>
      <c r="H109" s="91">
        <v>0</v>
      </c>
      <c r="I109" s="85">
        <f t="shared" ref="I109:I111" si="40">E109*D109</f>
        <v>2240.16</v>
      </c>
      <c r="J109" s="91">
        <v>0</v>
      </c>
      <c r="K109" s="190">
        <f t="shared" si="39"/>
        <v>2240.16</v>
      </c>
      <c r="L109" s="217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  <c r="BI109" s="212"/>
      <c r="BJ109" s="212"/>
      <c r="BK109" s="212"/>
      <c r="BL109" s="212"/>
      <c r="BM109" s="212"/>
      <c r="BN109" s="212"/>
      <c r="BO109" s="212"/>
      <c r="BP109" s="212"/>
      <c r="BQ109" s="212"/>
      <c r="BR109" s="212"/>
      <c r="BS109" s="212"/>
      <c r="BT109" s="212"/>
      <c r="BU109" s="212"/>
      <c r="BV109" s="212"/>
      <c r="BW109" s="212"/>
      <c r="BX109" s="212"/>
      <c r="BY109" s="212"/>
      <c r="BZ109" s="212"/>
      <c r="CA109" s="212"/>
      <c r="CB109" s="212"/>
      <c r="CC109" s="212"/>
      <c r="CD109" s="212"/>
      <c r="CE109" s="212"/>
      <c r="CF109" s="212"/>
    </row>
    <row r="110" spans="1:84" s="110" customFormat="1" ht="12.75" customHeight="1" x14ac:dyDescent="0.2">
      <c r="A110" s="114" t="s">
        <v>148</v>
      </c>
      <c r="B110" s="93">
        <v>36</v>
      </c>
      <c r="C110" s="114" t="s">
        <v>89</v>
      </c>
      <c r="D110" s="85">
        <v>93.34</v>
      </c>
      <c r="E110" s="93">
        <v>24</v>
      </c>
      <c r="F110" s="93">
        <v>1</v>
      </c>
      <c r="G110" s="92">
        <v>0</v>
      </c>
      <c r="H110" s="92">
        <v>0</v>
      </c>
      <c r="I110" s="85">
        <f t="shared" si="40"/>
        <v>2240.16</v>
      </c>
      <c r="J110" s="92">
        <v>0</v>
      </c>
      <c r="K110" s="190">
        <f t="shared" si="39"/>
        <v>2240.16</v>
      </c>
      <c r="L110" s="217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  <c r="BI110" s="212"/>
      <c r="BJ110" s="212"/>
      <c r="BK110" s="212"/>
      <c r="BL110" s="212"/>
      <c r="BM110" s="212"/>
      <c r="BN110" s="212"/>
      <c r="BO110" s="212"/>
      <c r="BP110" s="212"/>
      <c r="BQ110" s="212"/>
      <c r="BR110" s="212"/>
      <c r="BS110" s="212"/>
      <c r="BT110" s="212"/>
      <c r="BU110" s="212"/>
      <c r="BV110" s="212"/>
      <c r="BW110" s="212"/>
      <c r="BX110" s="212"/>
      <c r="BY110" s="212"/>
      <c r="BZ110" s="212"/>
      <c r="CA110" s="212"/>
      <c r="CB110" s="212"/>
      <c r="CC110" s="212"/>
      <c r="CD110" s="212"/>
      <c r="CE110" s="212"/>
      <c r="CF110" s="212"/>
    </row>
    <row r="111" spans="1:84" s="110" customFormat="1" ht="12.75" customHeight="1" x14ac:dyDescent="0.2">
      <c r="A111" s="114" t="s">
        <v>149</v>
      </c>
      <c r="B111" s="93">
        <v>36</v>
      </c>
      <c r="C111" s="114" t="s">
        <v>89</v>
      </c>
      <c r="D111" s="85">
        <v>93.34</v>
      </c>
      <c r="E111" s="93">
        <v>24</v>
      </c>
      <c r="F111" s="93">
        <v>1</v>
      </c>
      <c r="G111" s="92">
        <v>0</v>
      </c>
      <c r="H111" s="92">
        <v>0</v>
      </c>
      <c r="I111" s="85">
        <f t="shared" si="40"/>
        <v>2240.16</v>
      </c>
      <c r="J111" s="92">
        <v>0</v>
      </c>
      <c r="K111" s="190">
        <f t="shared" si="39"/>
        <v>2240.16</v>
      </c>
      <c r="L111" s="217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  <c r="BI111" s="212"/>
      <c r="BJ111" s="212"/>
      <c r="BK111" s="212"/>
      <c r="BL111" s="212"/>
      <c r="BM111" s="212"/>
      <c r="BN111" s="212"/>
      <c r="BO111" s="212"/>
      <c r="BP111" s="212"/>
      <c r="BQ111" s="212"/>
      <c r="BR111" s="212"/>
      <c r="BS111" s="212"/>
      <c r="BT111" s="212"/>
      <c r="BU111" s="212"/>
      <c r="BV111" s="212"/>
      <c r="BW111" s="212"/>
      <c r="BX111" s="212"/>
      <c r="BY111" s="212"/>
      <c r="BZ111" s="212"/>
      <c r="CA111" s="212"/>
      <c r="CB111" s="212"/>
      <c r="CC111" s="212"/>
      <c r="CD111" s="212"/>
      <c r="CE111" s="212"/>
      <c r="CF111" s="212"/>
    </row>
    <row r="112" spans="1:84" s="110" customFormat="1" ht="12.75" customHeight="1" x14ac:dyDescent="0.2">
      <c r="A112" s="114" t="s">
        <v>211</v>
      </c>
      <c r="B112" s="93">
        <v>11</v>
      </c>
      <c r="C112" s="114" t="s">
        <v>85</v>
      </c>
      <c r="D112" s="85">
        <v>93.34</v>
      </c>
      <c r="E112" s="93">
        <v>12</v>
      </c>
      <c r="F112" s="93">
        <v>2</v>
      </c>
      <c r="G112" s="92">
        <v>0</v>
      </c>
      <c r="H112" s="92">
        <v>1120.08</v>
      </c>
      <c r="I112" s="92">
        <v>0</v>
      </c>
      <c r="J112" s="92">
        <v>0</v>
      </c>
      <c r="K112" s="195">
        <v>1120.08</v>
      </c>
      <c r="L112" s="217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  <c r="BI112" s="212"/>
      <c r="BJ112" s="212"/>
      <c r="BK112" s="212"/>
      <c r="BL112" s="212"/>
      <c r="BM112" s="212"/>
      <c r="BN112" s="212"/>
      <c r="BO112" s="212"/>
      <c r="BP112" s="212"/>
      <c r="BQ112" s="212"/>
      <c r="BR112" s="212"/>
      <c r="BS112" s="212"/>
      <c r="BT112" s="212"/>
      <c r="BU112" s="212"/>
      <c r="BV112" s="212"/>
      <c r="BW112" s="212"/>
      <c r="BX112" s="212"/>
      <c r="BY112" s="212"/>
      <c r="BZ112" s="212"/>
      <c r="CA112" s="212"/>
      <c r="CB112" s="212"/>
      <c r="CC112" s="212"/>
      <c r="CD112" s="212"/>
      <c r="CE112" s="212"/>
      <c r="CF112" s="212"/>
    </row>
    <row r="113" spans="1:84" s="110" customFormat="1" ht="12.75" customHeight="1" x14ac:dyDescent="0.2">
      <c r="A113" s="114" t="s">
        <v>151</v>
      </c>
      <c r="B113" s="93"/>
      <c r="C113" s="114" t="s">
        <v>138</v>
      </c>
      <c r="D113" s="92">
        <v>100</v>
      </c>
      <c r="E113" s="93">
        <v>4</v>
      </c>
      <c r="F113" s="93">
        <v>1</v>
      </c>
      <c r="G113" s="92">
        <v>0</v>
      </c>
      <c r="H113" s="92">
        <v>0</v>
      </c>
      <c r="I113" s="92">
        <v>400</v>
      </c>
      <c r="J113" s="92">
        <v>0</v>
      </c>
      <c r="K113" s="191">
        <v>400</v>
      </c>
      <c r="L113" s="217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  <c r="BI113" s="212"/>
      <c r="BJ113" s="212"/>
      <c r="BK113" s="212"/>
      <c r="BL113" s="212"/>
      <c r="BM113" s="212"/>
      <c r="BN113" s="212"/>
      <c r="BO113" s="212"/>
      <c r="BP113" s="212"/>
      <c r="BQ113" s="212"/>
      <c r="BR113" s="212"/>
      <c r="BS113" s="212"/>
      <c r="BT113" s="212"/>
      <c r="BU113" s="212"/>
      <c r="BV113" s="212"/>
      <c r="BW113" s="212"/>
      <c r="BX113" s="212"/>
      <c r="BY113" s="212"/>
      <c r="BZ113" s="212"/>
      <c r="CA113" s="212"/>
      <c r="CB113" s="212"/>
      <c r="CC113" s="212"/>
      <c r="CD113" s="212"/>
      <c r="CE113" s="212"/>
      <c r="CF113" s="212"/>
    </row>
    <row r="114" spans="1:84" s="110" customFormat="1" ht="12.75" customHeight="1" x14ac:dyDescent="0.2">
      <c r="A114" s="114" t="s">
        <v>154</v>
      </c>
      <c r="B114" s="93"/>
      <c r="C114" s="114" t="s">
        <v>138</v>
      </c>
      <c r="D114" s="161">
        <v>100000</v>
      </c>
      <c r="E114" s="93" t="s">
        <v>270</v>
      </c>
      <c r="F114" s="93">
        <v>1</v>
      </c>
      <c r="G114" s="92">
        <v>0</v>
      </c>
      <c r="H114" s="92">
        <v>0</v>
      </c>
      <c r="I114" s="92">
        <v>10000</v>
      </c>
      <c r="J114" s="92">
        <v>0</v>
      </c>
      <c r="K114" s="191">
        <v>3700</v>
      </c>
      <c r="L114" s="217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  <c r="BI114" s="212"/>
      <c r="BJ114" s="212"/>
      <c r="BK114" s="212"/>
      <c r="BL114" s="212"/>
      <c r="BM114" s="212"/>
      <c r="BN114" s="212"/>
      <c r="BO114" s="212"/>
      <c r="BP114" s="212"/>
      <c r="BQ114" s="212"/>
      <c r="BR114" s="212"/>
      <c r="BS114" s="212"/>
      <c r="BT114" s="212"/>
      <c r="BU114" s="212"/>
      <c r="BV114" s="212"/>
      <c r="BW114" s="212"/>
      <c r="BX114" s="212"/>
      <c r="BY114" s="212"/>
      <c r="BZ114" s="212"/>
      <c r="CA114" s="212"/>
      <c r="CB114" s="212"/>
      <c r="CC114" s="212"/>
      <c r="CD114" s="212"/>
      <c r="CE114" s="212"/>
      <c r="CF114" s="212"/>
    </row>
    <row r="115" spans="1:84" s="110" customFormat="1" ht="12.75" customHeight="1" x14ac:dyDescent="0.2">
      <c r="A115" s="114" t="s">
        <v>162</v>
      </c>
      <c r="B115" s="93"/>
      <c r="C115" s="114" t="s">
        <v>161</v>
      </c>
      <c r="D115" s="92">
        <v>150</v>
      </c>
      <c r="E115" s="93">
        <v>10</v>
      </c>
      <c r="F115" s="93">
        <v>1</v>
      </c>
      <c r="G115" s="92">
        <v>0</v>
      </c>
      <c r="H115" s="92">
        <v>0</v>
      </c>
      <c r="I115" s="92">
        <v>1500</v>
      </c>
      <c r="J115" s="92">
        <v>0</v>
      </c>
      <c r="K115" s="191">
        <v>1500</v>
      </c>
      <c r="L115" s="217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  <c r="BI115" s="212"/>
      <c r="BJ115" s="212"/>
      <c r="BK115" s="212"/>
      <c r="BL115" s="212"/>
      <c r="BM115" s="212"/>
      <c r="BN115" s="212"/>
      <c r="BO115" s="212"/>
      <c r="BP115" s="212"/>
      <c r="BQ115" s="212"/>
      <c r="BR115" s="212"/>
      <c r="BS115" s="212"/>
      <c r="BT115" s="212"/>
      <c r="BU115" s="212"/>
      <c r="BV115" s="212"/>
      <c r="BW115" s="212"/>
      <c r="BX115" s="212"/>
      <c r="BY115" s="212"/>
      <c r="BZ115" s="212"/>
      <c r="CA115" s="212"/>
      <c r="CB115" s="212"/>
      <c r="CC115" s="212"/>
      <c r="CD115" s="212"/>
      <c r="CE115" s="212"/>
      <c r="CF115" s="212"/>
    </row>
    <row r="116" spans="1:84" s="108" customFormat="1" ht="12.75" customHeight="1" x14ac:dyDescent="0.2">
      <c r="A116" s="162" t="s">
        <v>158</v>
      </c>
      <c r="B116" s="163"/>
      <c r="C116" s="162" t="s">
        <v>165</v>
      </c>
      <c r="D116" s="164">
        <v>524</v>
      </c>
      <c r="E116" s="163">
        <v>45</v>
      </c>
      <c r="F116" s="163">
        <v>1</v>
      </c>
      <c r="G116" s="164">
        <v>0</v>
      </c>
      <c r="H116" s="164">
        <v>0</v>
      </c>
      <c r="I116" s="164">
        <v>2250</v>
      </c>
      <c r="J116" s="164">
        <v>0</v>
      </c>
      <c r="K116" s="196">
        <v>23580</v>
      </c>
      <c r="L116" s="218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  <c r="BI116" s="215"/>
      <c r="BJ116" s="215"/>
      <c r="BK116" s="215"/>
      <c r="BL116" s="215"/>
      <c r="BM116" s="215"/>
      <c r="BN116" s="215"/>
      <c r="BO116" s="215"/>
      <c r="BP116" s="215"/>
      <c r="BQ116" s="215"/>
      <c r="BR116" s="215"/>
      <c r="BS116" s="215"/>
      <c r="BT116" s="215"/>
      <c r="BU116" s="215"/>
      <c r="BV116" s="215"/>
      <c r="BW116" s="215"/>
      <c r="BX116" s="215"/>
      <c r="BY116" s="215"/>
      <c r="BZ116" s="215"/>
      <c r="CA116" s="215"/>
      <c r="CB116" s="215"/>
      <c r="CC116" s="215"/>
      <c r="CD116" s="215"/>
      <c r="CE116" s="215"/>
      <c r="CF116" s="215"/>
    </row>
    <row r="117" spans="1:84" s="110" customFormat="1" ht="12.75" customHeight="1" x14ac:dyDescent="0.2">
      <c r="A117" s="114" t="s">
        <v>153</v>
      </c>
      <c r="B117" s="93"/>
      <c r="C117" s="114" t="s">
        <v>138</v>
      </c>
      <c r="D117" s="92">
        <v>600</v>
      </c>
      <c r="E117" s="93">
        <v>2</v>
      </c>
      <c r="F117" s="93">
        <v>1</v>
      </c>
      <c r="G117" s="92">
        <v>0</v>
      </c>
      <c r="H117" s="92">
        <v>0</v>
      </c>
      <c r="I117" s="92">
        <v>1200</v>
      </c>
      <c r="J117" s="92">
        <v>0</v>
      </c>
      <c r="K117" s="191">
        <v>1200</v>
      </c>
      <c r="L117" s="217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  <c r="BI117" s="212"/>
      <c r="BJ117" s="212"/>
      <c r="BK117" s="212"/>
      <c r="BL117" s="212"/>
      <c r="BM117" s="212"/>
      <c r="BN117" s="212"/>
      <c r="BO117" s="212"/>
      <c r="BP117" s="212"/>
      <c r="BQ117" s="212"/>
      <c r="BR117" s="212"/>
      <c r="BS117" s="212"/>
      <c r="BT117" s="212"/>
      <c r="BU117" s="212"/>
      <c r="BV117" s="212"/>
      <c r="BW117" s="212"/>
      <c r="BX117" s="212"/>
      <c r="BY117" s="212"/>
      <c r="BZ117" s="212"/>
      <c r="CA117" s="212"/>
      <c r="CB117" s="212"/>
      <c r="CC117" s="212"/>
      <c r="CD117" s="212"/>
      <c r="CE117" s="212"/>
      <c r="CF117" s="212"/>
    </row>
    <row r="118" spans="1:84" s="110" customFormat="1" ht="12.75" customHeight="1" x14ac:dyDescent="0.2">
      <c r="A118" s="114" t="s">
        <v>155</v>
      </c>
      <c r="B118" s="93"/>
      <c r="C118" s="114" t="s">
        <v>138</v>
      </c>
      <c r="D118" s="92">
        <v>250</v>
      </c>
      <c r="E118" s="93">
        <v>4</v>
      </c>
      <c r="F118" s="93">
        <v>1</v>
      </c>
      <c r="G118" s="92">
        <v>0</v>
      </c>
      <c r="H118" s="92">
        <v>0</v>
      </c>
      <c r="I118" s="92">
        <v>1000</v>
      </c>
      <c r="J118" s="92">
        <v>0</v>
      </c>
      <c r="K118" s="191">
        <v>1000</v>
      </c>
      <c r="L118" s="217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  <c r="BI118" s="212"/>
      <c r="BJ118" s="212"/>
      <c r="BK118" s="212"/>
      <c r="BL118" s="212"/>
      <c r="BM118" s="212"/>
      <c r="BN118" s="212"/>
      <c r="BO118" s="212"/>
      <c r="BP118" s="212"/>
      <c r="BQ118" s="212"/>
      <c r="BR118" s="212"/>
      <c r="BS118" s="212"/>
      <c r="BT118" s="212"/>
      <c r="BU118" s="212"/>
      <c r="BV118" s="212"/>
      <c r="BW118" s="212"/>
      <c r="BX118" s="212"/>
      <c r="BY118" s="212"/>
      <c r="BZ118" s="212"/>
      <c r="CA118" s="212"/>
      <c r="CB118" s="212"/>
      <c r="CC118" s="212"/>
      <c r="CD118" s="212"/>
      <c r="CE118" s="212"/>
      <c r="CF118" s="212"/>
    </row>
    <row r="119" spans="1:84" s="110" customFormat="1" ht="12.75" customHeight="1" x14ac:dyDescent="0.2">
      <c r="A119" s="114" t="s">
        <v>174</v>
      </c>
      <c r="B119" s="93"/>
      <c r="C119" s="114" t="s">
        <v>175</v>
      </c>
      <c r="D119" s="118">
        <v>125</v>
      </c>
      <c r="E119" s="93">
        <v>4</v>
      </c>
      <c r="F119" s="93">
        <v>1</v>
      </c>
      <c r="G119" s="92">
        <v>0</v>
      </c>
      <c r="H119" s="92">
        <v>0</v>
      </c>
      <c r="I119" s="92">
        <v>500</v>
      </c>
      <c r="J119" s="92">
        <v>0</v>
      </c>
      <c r="K119" s="191">
        <v>500</v>
      </c>
      <c r="L119" s="217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  <c r="BI119" s="212"/>
      <c r="BJ119" s="212"/>
      <c r="BK119" s="212"/>
      <c r="BL119" s="212"/>
      <c r="BM119" s="212"/>
      <c r="BN119" s="212"/>
      <c r="BO119" s="212"/>
      <c r="BP119" s="212"/>
      <c r="BQ119" s="212"/>
      <c r="BR119" s="212"/>
      <c r="BS119" s="212"/>
      <c r="BT119" s="212"/>
      <c r="BU119" s="212"/>
      <c r="BV119" s="212"/>
      <c r="BW119" s="212"/>
      <c r="BX119" s="212"/>
      <c r="BY119" s="212"/>
      <c r="BZ119" s="212"/>
      <c r="CA119" s="212"/>
      <c r="CB119" s="212"/>
      <c r="CC119" s="212"/>
      <c r="CD119" s="212"/>
      <c r="CE119" s="212"/>
      <c r="CF119" s="212"/>
    </row>
    <row r="120" spans="1:84" s="110" customFormat="1" ht="12.75" customHeight="1" x14ac:dyDescent="0.2">
      <c r="A120" s="114" t="s">
        <v>145</v>
      </c>
      <c r="B120" s="93"/>
      <c r="C120" s="114" t="s">
        <v>138</v>
      </c>
      <c r="D120" s="92">
        <v>2</v>
      </c>
      <c r="E120" s="93">
        <v>2000</v>
      </c>
      <c r="F120" s="93">
        <v>1</v>
      </c>
      <c r="G120" s="92">
        <v>0</v>
      </c>
      <c r="H120" s="92">
        <v>0</v>
      </c>
      <c r="I120" s="92">
        <v>4000</v>
      </c>
      <c r="J120" s="92">
        <v>0</v>
      </c>
      <c r="K120" s="191">
        <v>4000</v>
      </c>
      <c r="L120" s="217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  <c r="BI120" s="212"/>
      <c r="BJ120" s="212"/>
      <c r="BK120" s="212"/>
      <c r="BL120" s="212"/>
      <c r="BM120" s="212"/>
      <c r="BN120" s="212"/>
      <c r="BO120" s="212"/>
      <c r="BP120" s="212"/>
      <c r="BQ120" s="212"/>
      <c r="BR120" s="212"/>
      <c r="BS120" s="212"/>
      <c r="BT120" s="212"/>
      <c r="BU120" s="212"/>
      <c r="BV120" s="212"/>
      <c r="BW120" s="212"/>
      <c r="BX120" s="212"/>
      <c r="BY120" s="212"/>
      <c r="BZ120" s="212"/>
      <c r="CA120" s="212"/>
      <c r="CB120" s="212"/>
      <c r="CC120" s="212"/>
      <c r="CD120" s="212"/>
      <c r="CE120" s="212"/>
      <c r="CF120" s="212"/>
    </row>
    <row r="121" spans="1:84" ht="12.75" customHeight="1" x14ac:dyDescent="0.2">
      <c r="A121" s="106" t="s">
        <v>134</v>
      </c>
      <c r="B121" s="110"/>
      <c r="C121" s="109" t="s">
        <v>133</v>
      </c>
      <c r="D121" s="91">
        <v>75</v>
      </c>
      <c r="E121" s="86">
        <v>2</v>
      </c>
      <c r="F121" s="79">
        <v>1</v>
      </c>
      <c r="G121" s="85">
        <v>0</v>
      </c>
      <c r="H121" s="85">
        <v>0</v>
      </c>
      <c r="I121" s="85">
        <f t="shared" ref="I121:I122" si="41">D121*E121</f>
        <v>150</v>
      </c>
      <c r="J121" s="85">
        <v>0</v>
      </c>
      <c r="K121" s="189">
        <f t="shared" ref="K121:K123" si="42">SUM(G121:J121)</f>
        <v>150</v>
      </c>
      <c r="L121" s="217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212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212"/>
      <c r="BW121" s="212"/>
      <c r="BX121" s="212"/>
      <c r="BY121" s="212"/>
      <c r="BZ121" s="212"/>
      <c r="CA121" s="212"/>
      <c r="CB121" s="212"/>
      <c r="CC121" s="212"/>
      <c r="CD121" s="212"/>
      <c r="CE121" s="212"/>
      <c r="CF121" s="212"/>
    </row>
    <row r="122" spans="1:84" ht="12.75" customHeight="1" x14ac:dyDescent="0.2">
      <c r="A122" s="106" t="s">
        <v>131</v>
      </c>
      <c r="B122" s="93"/>
      <c r="C122" s="109" t="s">
        <v>133</v>
      </c>
      <c r="D122" s="85">
        <v>70</v>
      </c>
      <c r="E122" s="79">
        <v>2</v>
      </c>
      <c r="F122" s="79">
        <v>1</v>
      </c>
      <c r="G122" s="85">
        <v>0</v>
      </c>
      <c r="H122" s="85">
        <v>0</v>
      </c>
      <c r="I122" s="85">
        <f t="shared" si="41"/>
        <v>140</v>
      </c>
      <c r="J122" s="85">
        <v>0</v>
      </c>
      <c r="K122" s="189">
        <f t="shared" si="42"/>
        <v>140</v>
      </c>
      <c r="L122" s="217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  <c r="BI122" s="212"/>
      <c r="BJ122" s="212"/>
      <c r="BK122" s="212"/>
      <c r="BL122" s="212"/>
      <c r="BM122" s="212"/>
      <c r="BN122" s="212"/>
      <c r="BO122" s="212"/>
      <c r="BP122" s="212"/>
      <c r="BQ122" s="212"/>
      <c r="BR122" s="212"/>
      <c r="BS122" s="212"/>
      <c r="BT122" s="212"/>
      <c r="BU122" s="212"/>
      <c r="BV122" s="212"/>
      <c r="BW122" s="212"/>
      <c r="BX122" s="212"/>
      <c r="BY122" s="212"/>
      <c r="BZ122" s="212"/>
      <c r="CA122" s="212"/>
      <c r="CB122" s="212"/>
      <c r="CC122" s="212"/>
      <c r="CD122" s="212"/>
      <c r="CE122" s="212"/>
      <c r="CF122" s="212"/>
    </row>
    <row r="123" spans="1:84" ht="12.75" customHeight="1" x14ac:dyDescent="0.2">
      <c r="A123" s="102" t="s">
        <v>113</v>
      </c>
      <c r="B123" s="79"/>
      <c r="C123" s="102" t="s">
        <v>121</v>
      </c>
      <c r="D123" s="85">
        <v>100</v>
      </c>
      <c r="E123" s="88">
        <v>2</v>
      </c>
      <c r="F123" s="79">
        <v>1</v>
      </c>
      <c r="G123" s="85">
        <v>0</v>
      </c>
      <c r="H123" s="85">
        <v>0</v>
      </c>
      <c r="I123" s="85">
        <f t="shared" ref="I123" si="43">E123*D123</f>
        <v>200</v>
      </c>
      <c r="J123" s="85">
        <v>0</v>
      </c>
      <c r="K123" s="189">
        <f t="shared" si="42"/>
        <v>200</v>
      </c>
      <c r="L123" s="217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12"/>
      <c r="BS123" s="212"/>
      <c r="BT123" s="212"/>
      <c r="BU123" s="212"/>
      <c r="BV123" s="212"/>
      <c r="BW123" s="212"/>
      <c r="BX123" s="212"/>
      <c r="BY123" s="212"/>
      <c r="BZ123" s="212"/>
      <c r="CA123" s="212"/>
      <c r="CB123" s="212"/>
      <c r="CC123" s="212"/>
      <c r="CD123" s="212"/>
      <c r="CE123" s="212"/>
      <c r="CF123" s="212"/>
    </row>
    <row r="124" spans="1:84" s="110" customFormat="1" ht="12.75" customHeight="1" x14ac:dyDescent="0.2">
      <c r="A124" s="114" t="s">
        <v>157</v>
      </c>
      <c r="B124" s="93"/>
      <c r="C124" s="114" t="s">
        <v>163</v>
      </c>
      <c r="D124" s="92">
        <v>12</v>
      </c>
      <c r="E124" s="93">
        <v>6</v>
      </c>
      <c r="F124" s="93">
        <v>1</v>
      </c>
      <c r="G124" s="92">
        <v>0</v>
      </c>
      <c r="H124" s="92">
        <v>0</v>
      </c>
      <c r="I124" s="92">
        <v>72</v>
      </c>
      <c r="J124" s="92">
        <v>0</v>
      </c>
      <c r="K124" s="191">
        <v>72</v>
      </c>
      <c r="L124" s="217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  <c r="BI124" s="212"/>
      <c r="BJ124" s="212"/>
      <c r="BK124" s="212"/>
      <c r="BL124" s="212"/>
      <c r="BM124" s="212"/>
      <c r="BN124" s="212"/>
      <c r="BO124" s="212"/>
      <c r="BP124" s="212"/>
      <c r="BQ124" s="212"/>
      <c r="BR124" s="212"/>
      <c r="BS124" s="212"/>
      <c r="BT124" s="212"/>
      <c r="BU124" s="212"/>
      <c r="BV124" s="212"/>
      <c r="BW124" s="212"/>
      <c r="BX124" s="212"/>
      <c r="BY124" s="212"/>
      <c r="BZ124" s="212"/>
      <c r="CA124" s="212"/>
      <c r="CB124" s="212"/>
      <c r="CC124" s="212"/>
      <c r="CD124" s="212"/>
      <c r="CE124" s="212"/>
      <c r="CF124" s="212"/>
    </row>
    <row r="125" spans="1:84" s="110" customFormat="1" ht="12.75" customHeight="1" x14ac:dyDescent="0.2">
      <c r="A125" s="114" t="s">
        <v>159</v>
      </c>
      <c r="B125" s="93"/>
      <c r="C125" s="114" t="s">
        <v>164</v>
      </c>
      <c r="D125" s="92">
        <v>25</v>
      </c>
      <c r="E125" s="93">
        <v>2</v>
      </c>
      <c r="F125" s="93">
        <v>1</v>
      </c>
      <c r="G125" s="92">
        <v>0</v>
      </c>
      <c r="H125" s="92">
        <v>0</v>
      </c>
      <c r="I125" s="92">
        <v>50</v>
      </c>
      <c r="J125" s="92">
        <v>0</v>
      </c>
      <c r="K125" s="191">
        <v>50</v>
      </c>
      <c r="L125" s="217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  <c r="BI125" s="212"/>
      <c r="BJ125" s="212"/>
      <c r="BK125" s="212"/>
      <c r="BL125" s="212"/>
      <c r="BM125" s="212"/>
      <c r="BN125" s="212"/>
      <c r="BO125" s="212"/>
      <c r="BP125" s="212"/>
      <c r="BQ125" s="212"/>
      <c r="BR125" s="212"/>
      <c r="BS125" s="212"/>
      <c r="BT125" s="212"/>
      <c r="BU125" s="212"/>
      <c r="BV125" s="212"/>
      <c r="BW125" s="212"/>
      <c r="BX125" s="212"/>
      <c r="BY125" s="212"/>
      <c r="BZ125" s="212"/>
      <c r="CA125" s="212"/>
      <c r="CB125" s="212"/>
      <c r="CC125" s="212"/>
      <c r="CD125" s="212"/>
      <c r="CE125" s="212"/>
      <c r="CF125" s="212"/>
    </row>
    <row r="126" spans="1:84" s="110" customFormat="1" ht="12.75" customHeight="1" x14ac:dyDescent="0.2">
      <c r="A126" s="114" t="s">
        <v>156</v>
      </c>
      <c r="B126" s="93"/>
      <c r="C126" s="114" t="s">
        <v>138</v>
      </c>
      <c r="D126" s="92">
        <v>50</v>
      </c>
      <c r="E126" s="93">
        <v>6</v>
      </c>
      <c r="F126" s="93">
        <v>1</v>
      </c>
      <c r="G126" s="92">
        <v>0</v>
      </c>
      <c r="H126" s="92">
        <v>0</v>
      </c>
      <c r="I126" s="92">
        <v>300</v>
      </c>
      <c r="J126" s="92">
        <v>0</v>
      </c>
      <c r="K126" s="191">
        <v>300</v>
      </c>
      <c r="L126" s="217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  <c r="BI126" s="212"/>
      <c r="BJ126" s="212"/>
      <c r="BK126" s="212"/>
      <c r="BL126" s="212"/>
      <c r="BM126" s="212"/>
      <c r="BN126" s="212"/>
      <c r="BO126" s="212"/>
      <c r="BP126" s="212"/>
      <c r="BQ126" s="212"/>
      <c r="BR126" s="212"/>
      <c r="BS126" s="212"/>
      <c r="BT126" s="212"/>
      <c r="BU126" s="212"/>
      <c r="BV126" s="212"/>
      <c r="BW126" s="212"/>
      <c r="BX126" s="212"/>
      <c r="BY126" s="212"/>
      <c r="BZ126" s="212"/>
      <c r="CA126" s="212"/>
      <c r="CB126" s="212"/>
      <c r="CC126" s="212"/>
      <c r="CD126" s="212"/>
      <c r="CE126" s="212"/>
      <c r="CF126" s="212"/>
    </row>
    <row r="127" spans="1:84" s="110" customFormat="1" ht="12.75" customHeight="1" x14ac:dyDescent="0.2">
      <c r="A127" s="114" t="s">
        <v>170</v>
      </c>
      <c r="B127" s="93"/>
      <c r="C127" s="114" t="s">
        <v>169</v>
      </c>
      <c r="D127" s="92">
        <v>125</v>
      </c>
      <c r="E127" s="93">
        <v>1</v>
      </c>
      <c r="F127" s="93">
        <v>1</v>
      </c>
      <c r="G127" s="92">
        <v>0</v>
      </c>
      <c r="H127" s="92">
        <v>0</v>
      </c>
      <c r="I127" s="92">
        <v>125</v>
      </c>
      <c r="J127" s="92">
        <v>0</v>
      </c>
      <c r="K127" s="191">
        <v>125</v>
      </c>
      <c r="L127" s="217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  <c r="BI127" s="212"/>
      <c r="BJ127" s="212"/>
      <c r="BK127" s="212"/>
      <c r="BL127" s="212"/>
      <c r="BM127" s="212"/>
      <c r="BN127" s="212"/>
      <c r="BO127" s="212"/>
      <c r="BP127" s="212"/>
      <c r="BQ127" s="212"/>
      <c r="BR127" s="212"/>
      <c r="BS127" s="212"/>
      <c r="BT127" s="212"/>
      <c r="BU127" s="212"/>
      <c r="BV127" s="212"/>
      <c r="BW127" s="212"/>
      <c r="BX127" s="212"/>
      <c r="BY127" s="212"/>
      <c r="BZ127" s="212"/>
      <c r="CA127" s="212"/>
      <c r="CB127" s="212"/>
      <c r="CC127" s="212"/>
      <c r="CD127" s="212"/>
      <c r="CE127" s="212"/>
      <c r="CF127" s="212"/>
    </row>
    <row r="128" spans="1:84" s="110" customFormat="1" ht="12.75" customHeight="1" x14ac:dyDescent="0.2">
      <c r="A128" s="114" t="s">
        <v>167</v>
      </c>
      <c r="B128" s="93"/>
      <c r="C128" s="114" t="s">
        <v>168</v>
      </c>
      <c r="D128" s="92">
        <v>150</v>
      </c>
      <c r="E128" s="93">
        <v>1</v>
      </c>
      <c r="F128" s="93">
        <v>1</v>
      </c>
      <c r="G128" s="92">
        <v>0</v>
      </c>
      <c r="H128" s="92">
        <v>0</v>
      </c>
      <c r="I128" s="92">
        <v>150</v>
      </c>
      <c r="J128" s="92">
        <v>0</v>
      </c>
      <c r="K128" s="191">
        <v>150</v>
      </c>
      <c r="L128" s="217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  <c r="BI128" s="212"/>
      <c r="BJ128" s="212"/>
      <c r="BK128" s="212"/>
      <c r="BL128" s="212"/>
      <c r="BM128" s="212"/>
      <c r="BN128" s="212"/>
      <c r="BO128" s="212"/>
      <c r="BP128" s="212"/>
      <c r="BQ128" s="212"/>
      <c r="BR128" s="212"/>
      <c r="BS128" s="212"/>
      <c r="BT128" s="212"/>
      <c r="BU128" s="212"/>
      <c r="BV128" s="212"/>
      <c r="BW128" s="212"/>
      <c r="BX128" s="212"/>
      <c r="BY128" s="212"/>
      <c r="BZ128" s="212"/>
      <c r="CA128" s="212"/>
      <c r="CB128" s="212"/>
      <c r="CC128" s="212"/>
      <c r="CD128" s="212"/>
      <c r="CE128" s="212"/>
      <c r="CF128" s="212"/>
    </row>
    <row r="129" spans="1:84" s="110" customFormat="1" ht="12.75" customHeight="1" x14ac:dyDescent="0.2">
      <c r="A129" s="114" t="s">
        <v>166</v>
      </c>
      <c r="B129" s="93"/>
      <c r="C129" s="114" t="s">
        <v>171</v>
      </c>
      <c r="D129" s="92">
        <v>100</v>
      </c>
      <c r="E129" s="93">
        <v>10</v>
      </c>
      <c r="F129" s="93">
        <v>1</v>
      </c>
      <c r="G129" s="92">
        <v>0</v>
      </c>
      <c r="H129" s="92">
        <v>0</v>
      </c>
      <c r="I129" s="92">
        <v>1000</v>
      </c>
      <c r="J129" s="92">
        <v>0</v>
      </c>
      <c r="K129" s="191">
        <v>1000</v>
      </c>
      <c r="L129" s="217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  <c r="BI129" s="212"/>
      <c r="BJ129" s="212"/>
      <c r="BK129" s="212"/>
      <c r="BL129" s="212"/>
      <c r="BM129" s="212"/>
      <c r="BN129" s="212"/>
      <c r="BO129" s="212"/>
      <c r="BP129" s="212"/>
      <c r="BQ129" s="212"/>
      <c r="BR129" s="212"/>
      <c r="BS129" s="212"/>
      <c r="BT129" s="212"/>
      <c r="BU129" s="212"/>
      <c r="BV129" s="212"/>
      <c r="BW129" s="212"/>
      <c r="BX129" s="212"/>
      <c r="BY129" s="212"/>
      <c r="BZ129" s="212"/>
      <c r="CA129" s="212"/>
      <c r="CB129" s="212"/>
      <c r="CC129" s="212"/>
      <c r="CD129" s="212"/>
      <c r="CE129" s="212"/>
      <c r="CF129" s="212"/>
    </row>
    <row r="130" spans="1:84" s="108" customFormat="1" ht="12.75" customHeight="1" x14ac:dyDescent="0.2">
      <c r="A130" s="162" t="s">
        <v>172</v>
      </c>
      <c r="B130" s="163"/>
      <c r="C130" s="162" t="s">
        <v>265</v>
      </c>
      <c r="D130" s="164">
        <v>1037.5</v>
      </c>
      <c r="E130" s="163">
        <v>24</v>
      </c>
      <c r="F130" s="163">
        <v>1</v>
      </c>
      <c r="G130" s="164">
        <v>0</v>
      </c>
      <c r="H130" s="164">
        <v>0</v>
      </c>
      <c r="I130" s="164">
        <v>24900</v>
      </c>
      <c r="J130" s="164">
        <v>0</v>
      </c>
      <c r="K130" s="196">
        <v>24900</v>
      </c>
      <c r="L130" s="218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  <c r="BI130" s="215"/>
      <c r="BJ130" s="215"/>
      <c r="BK130" s="215"/>
      <c r="BL130" s="215"/>
      <c r="BM130" s="215"/>
      <c r="BN130" s="215"/>
      <c r="BO130" s="215"/>
      <c r="BP130" s="215"/>
      <c r="BQ130" s="215"/>
      <c r="BR130" s="215"/>
      <c r="BS130" s="215"/>
      <c r="BT130" s="215"/>
      <c r="BU130" s="215"/>
      <c r="BV130" s="215"/>
      <c r="BW130" s="215"/>
      <c r="BX130" s="215"/>
      <c r="BY130" s="215"/>
      <c r="BZ130" s="215"/>
      <c r="CA130" s="215"/>
      <c r="CB130" s="215"/>
      <c r="CC130" s="215"/>
      <c r="CD130" s="215"/>
      <c r="CE130" s="215"/>
      <c r="CF130" s="215"/>
    </row>
    <row r="131" spans="1:84" s="110" customFormat="1" ht="12.75" customHeight="1" x14ac:dyDescent="0.2">
      <c r="A131" s="114" t="s">
        <v>152</v>
      </c>
      <c r="B131" s="93"/>
      <c r="C131" s="114" t="s">
        <v>271</v>
      </c>
      <c r="D131" s="92">
        <v>150</v>
      </c>
      <c r="E131" s="93">
        <v>40</v>
      </c>
      <c r="F131" s="93">
        <v>1</v>
      </c>
      <c r="G131" s="92">
        <v>0</v>
      </c>
      <c r="H131" s="92">
        <v>0</v>
      </c>
      <c r="I131" s="92">
        <v>125</v>
      </c>
      <c r="J131" s="92">
        <v>0</v>
      </c>
      <c r="K131" s="191">
        <v>6000</v>
      </c>
      <c r="L131" s="217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  <c r="BI131" s="212"/>
      <c r="BJ131" s="212"/>
      <c r="BK131" s="212"/>
      <c r="BL131" s="212"/>
      <c r="BM131" s="212"/>
      <c r="BN131" s="212"/>
      <c r="BO131" s="212"/>
      <c r="BP131" s="212"/>
      <c r="BQ131" s="212"/>
      <c r="BR131" s="212"/>
      <c r="BS131" s="212"/>
      <c r="BT131" s="212"/>
      <c r="BU131" s="212"/>
      <c r="BV131" s="212"/>
      <c r="BW131" s="212"/>
      <c r="BX131" s="212"/>
      <c r="BY131" s="212"/>
      <c r="BZ131" s="212"/>
      <c r="CA131" s="212"/>
      <c r="CB131" s="212"/>
      <c r="CC131" s="212"/>
      <c r="CD131" s="212"/>
      <c r="CE131" s="212"/>
      <c r="CF131" s="212"/>
    </row>
    <row r="132" spans="1:84" ht="12.75" customHeight="1" x14ac:dyDescent="0.2">
      <c r="A132" s="113"/>
      <c r="B132" s="86"/>
      <c r="C132" s="86"/>
      <c r="D132" s="91"/>
      <c r="E132" s="86"/>
      <c r="F132" s="86"/>
      <c r="G132" s="91"/>
      <c r="H132" s="91"/>
      <c r="I132" s="91"/>
      <c r="J132" s="91"/>
      <c r="K132" s="190"/>
      <c r="L132" s="217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  <c r="BI132" s="212"/>
      <c r="BJ132" s="212"/>
      <c r="BK132" s="212"/>
      <c r="BL132" s="212"/>
      <c r="BM132" s="212"/>
      <c r="BN132" s="212"/>
      <c r="BO132" s="212"/>
      <c r="BP132" s="212"/>
      <c r="BQ132" s="212"/>
      <c r="BR132" s="212"/>
      <c r="BS132" s="212"/>
      <c r="BT132" s="212"/>
      <c r="BU132" s="212"/>
      <c r="BV132" s="212"/>
      <c r="BW132" s="212"/>
      <c r="BX132" s="212"/>
      <c r="BY132" s="212"/>
      <c r="BZ132" s="212"/>
      <c r="CA132" s="212"/>
      <c r="CB132" s="212"/>
      <c r="CC132" s="212"/>
      <c r="CD132" s="212"/>
      <c r="CE132" s="212"/>
      <c r="CF132" s="212"/>
    </row>
    <row r="133" spans="1:84" ht="30" customHeight="1" x14ac:dyDescent="0.2">
      <c r="A133" s="352" t="s">
        <v>176</v>
      </c>
      <c r="B133" s="353"/>
      <c r="C133" s="354"/>
      <c r="D133" s="355" t="s">
        <v>84</v>
      </c>
      <c r="E133" s="356"/>
      <c r="F133" s="95"/>
      <c r="G133" s="96">
        <f>SUM(G134:G139)</f>
        <v>0</v>
      </c>
      <c r="H133" s="96">
        <f t="shared" ref="H133:K133" si="44">SUM(H134:H139)</f>
        <v>93.34</v>
      </c>
      <c r="I133" s="96">
        <f t="shared" si="44"/>
        <v>3746.7200000000003</v>
      </c>
      <c r="J133" s="96">
        <f t="shared" si="44"/>
        <v>0</v>
      </c>
      <c r="K133" s="194">
        <f t="shared" si="44"/>
        <v>3840.0600000000004</v>
      </c>
      <c r="L133" s="217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  <c r="BI133" s="212"/>
      <c r="BJ133" s="212"/>
      <c r="BK133" s="212"/>
      <c r="BL133" s="212"/>
      <c r="BM133" s="212"/>
      <c r="BN133" s="212"/>
      <c r="BO133" s="212"/>
      <c r="BP133" s="212"/>
      <c r="BQ133" s="212"/>
      <c r="BR133" s="212"/>
      <c r="BS133" s="212"/>
      <c r="BT133" s="212"/>
      <c r="BU133" s="212"/>
      <c r="BV133" s="212"/>
      <c r="BW133" s="212"/>
      <c r="BX133" s="212"/>
      <c r="BY133" s="212"/>
      <c r="BZ133" s="212"/>
      <c r="CA133" s="212"/>
      <c r="CB133" s="212"/>
      <c r="CC133" s="212"/>
      <c r="CD133" s="212"/>
      <c r="CE133" s="212"/>
      <c r="CF133" s="212"/>
    </row>
    <row r="134" spans="1:84" ht="12.75" customHeight="1" x14ac:dyDescent="0.2">
      <c r="A134" s="102" t="s">
        <v>213</v>
      </c>
      <c r="B134" s="79">
        <v>36</v>
      </c>
      <c r="C134" s="79" t="s">
        <v>85</v>
      </c>
      <c r="D134" s="85">
        <v>93.34</v>
      </c>
      <c r="E134" s="79">
        <v>3</v>
      </c>
      <c r="F134" s="79">
        <v>1</v>
      </c>
      <c r="G134" s="85">
        <v>0</v>
      </c>
      <c r="H134" s="85">
        <v>0</v>
      </c>
      <c r="I134" s="85">
        <f t="shared" ref="I134:I135" si="45">D134*E134</f>
        <v>280.02</v>
      </c>
      <c r="J134" s="85">
        <v>0</v>
      </c>
      <c r="K134" s="189">
        <f t="shared" ref="K134:K138" si="46">SUM(G134:J134)</f>
        <v>280.02</v>
      </c>
      <c r="L134" s="217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  <c r="BI134" s="212"/>
      <c r="BJ134" s="212"/>
      <c r="BK134" s="212"/>
      <c r="BL134" s="212"/>
      <c r="BM134" s="212"/>
      <c r="BN134" s="212"/>
      <c r="BO134" s="212"/>
      <c r="BP134" s="212"/>
      <c r="BQ134" s="212"/>
      <c r="BR134" s="212"/>
      <c r="BS134" s="212"/>
      <c r="BT134" s="212"/>
      <c r="BU134" s="212"/>
      <c r="BV134" s="212"/>
      <c r="BW134" s="212"/>
      <c r="BX134" s="212"/>
      <c r="BY134" s="212"/>
      <c r="BZ134" s="212"/>
      <c r="CA134" s="212"/>
      <c r="CB134" s="212"/>
      <c r="CC134" s="212"/>
      <c r="CD134" s="212"/>
      <c r="CE134" s="212"/>
      <c r="CF134" s="212"/>
    </row>
    <row r="135" spans="1:84" ht="12.75" customHeight="1" x14ac:dyDescent="0.2">
      <c r="A135" s="102" t="s">
        <v>204</v>
      </c>
      <c r="B135" s="79">
        <v>36</v>
      </c>
      <c r="C135" s="79" t="s">
        <v>85</v>
      </c>
      <c r="D135" s="85">
        <v>93.34</v>
      </c>
      <c r="E135" s="79">
        <v>4</v>
      </c>
      <c r="F135" s="79">
        <v>1</v>
      </c>
      <c r="G135" s="85">
        <v>0</v>
      </c>
      <c r="H135" s="85">
        <v>0</v>
      </c>
      <c r="I135" s="85">
        <f t="shared" si="45"/>
        <v>373.36</v>
      </c>
      <c r="J135" s="85">
        <v>0</v>
      </c>
      <c r="K135" s="189">
        <f t="shared" si="46"/>
        <v>373.36</v>
      </c>
      <c r="L135" s="217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  <c r="BI135" s="212"/>
      <c r="BJ135" s="212"/>
      <c r="BK135" s="212"/>
      <c r="BL135" s="212"/>
      <c r="BM135" s="212"/>
      <c r="BN135" s="212"/>
      <c r="BO135" s="212"/>
      <c r="BP135" s="212"/>
      <c r="BQ135" s="212"/>
      <c r="BR135" s="212"/>
      <c r="BS135" s="212"/>
      <c r="BT135" s="212"/>
      <c r="BU135" s="212"/>
      <c r="BV135" s="212"/>
      <c r="BW135" s="212"/>
      <c r="BX135" s="212"/>
      <c r="BY135" s="212"/>
      <c r="BZ135" s="212"/>
      <c r="CA135" s="212"/>
      <c r="CB135" s="212"/>
      <c r="CC135" s="212"/>
      <c r="CD135" s="212"/>
      <c r="CE135" s="212"/>
      <c r="CF135" s="212"/>
    </row>
    <row r="136" spans="1:84" ht="12.75" customHeight="1" x14ac:dyDescent="0.2">
      <c r="A136" s="102" t="s">
        <v>214</v>
      </c>
      <c r="B136" s="79">
        <v>22</v>
      </c>
      <c r="C136" s="79" t="s">
        <v>85</v>
      </c>
      <c r="D136" s="85">
        <v>93.34</v>
      </c>
      <c r="E136" s="79">
        <v>1</v>
      </c>
      <c r="F136" s="79">
        <v>1</v>
      </c>
      <c r="G136" s="85">
        <v>0</v>
      </c>
      <c r="H136" s="85">
        <v>0</v>
      </c>
      <c r="I136" s="85">
        <f>E136*D136</f>
        <v>93.34</v>
      </c>
      <c r="J136" s="85">
        <v>0</v>
      </c>
      <c r="K136" s="189">
        <f t="shared" si="46"/>
        <v>93.34</v>
      </c>
      <c r="L136" s="217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  <c r="BI136" s="212"/>
      <c r="BJ136" s="212"/>
      <c r="BK136" s="212"/>
      <c r="BL136" s="212"/>
      <c r="BM136" s="212"/>
      <c r="BN136" s="212"/>
      <c r="BO136" s="212"/>
      <c r="BP136" s="212"/>
      <c r="BQ136" s="212"/>
      <c r="BR136" s="212"/>
      <c r="BS136" s="212"/>
      <c r="BT136" s="212"/>
      <c r="BU136" s="212"/>
      <c r="BV136" s="212"/>
      <c r="BW136" s="212"/>
      <c r="BX136" s="212"/>
      <c r="BY136" s="212"/>
      <c r="BZ136" s="212"/>
      <c r="CA136" s="212"/>
      <c r="CB136" s="212"/>
      <c r="CC136" s="212"/>
      <c r="CD136" s="212"/>
      <c r="CE136" s="212"/>
      <c r="CF136" s="212"/>
    </row>
    <row r="137" spans="1:84" ht="12.75" customHeight="1" x14ac:dyDescent="0.2">
      <c r="A137" s="79" t="s">
        <v>87</v>
      </c>
      <c r="B137" s="79">
        <v>0</v>
      </c>
      <c r="C137" s="79" t="s">
        <v>88</v>
      </c>
      <c r="D137" s="85">
        <v>3000</v>
      </c>
      <c r="E137" s="79">
        <v>1</v>
      </c>
      <c r="F137" s="79">
        <v>1</v>
      </c>
      <c r="G137" s="85">
        <v>0</v>
      </c>
      <c r="H137" s="85">
        <v>0</v>
      </c>
      <c r="I137" s="85">
        <f>D137*E137</f>
        <v>3000</v>
      </c>
      <c r="J137" s="85">
        <v>0</v>
      </c>
      <c r="K137" s="189">
        <f t="shared" si="46"/>
        <v>3000</v>
      </c>
      <c r="L137" s="217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  <c r="BI137" s="212"/>
      <c r="BJ137" s="212"/>
      <c r="BK137" s="212"/>
      <c r="BL137" s="212"/>
      <c r="BM137" s="212"/>
      <c r="BN137" s="212"/>
      <c r="BO137" s="212"/>
      <c r="BP137" s="212"/>
      <c r="BQ137" s="212"/>
      <c r="BR137" s="212"/>
      <c r="BS137" s="212"/>
      <c r="BT137" s="212"/>
      <c r="BU137" s="212"/>
      <c r="BV137" s="212"/>
      <c r="BW137" s="212"/>
      <c r="BX137" s="212"/>
      <c r="BY137" s="212"/>
      <c r="BZ137" s="212"/>
      <c r="CA137" s="212"/>
      <c r="CB137" s="212"/>
      <c r="CC137" s="212"/>
      <c r="CD137" s="212"/>
      <c r="CE137" s="212"/>
      <c r="CF137" s="212"/>
    </row>
    <row r="138" spans="1:84" ht="12.75" customHeight="1" x14ac:dyDescent="0.2">
      <c r="A138" s="113" t="s">
        <v>211</v>
      </c>
      <c r="B138" s="86">
        <v>11</v>
      </c>
      <c r="C138" s="86" t="s">
        <v>89</v>
      </c>
      <c r="D138" s="91">
        <v>93.34</v>
      </c>
      <c r="E138" s="86">
        <v>1</v>
      </c>
      <c r="F138" s="86">
        <v>2</v>
      </c>
      <c r="G138" s="91">
        <v>0</v>
      </c>
      <c r="H138" s="91">
        <f>D138*E138</f>
        <v>93.34</v>
      </c>
      <c r="I138" s="91">
        <v>0</v>
      </c>
      <c r="J138" s="91">
        <v>0</v>
      </c>
      <c r="K138" s="190">
        <f t="shared" si="46"/>
        <v>93.34</v>
      </c>
      <c r="L138" s="217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  <c r="BI138" s="212"/>
      <c r="BJ138" s="212"/>
      <c r="BK138" s="212"/>
      <c r="BL138" s="212"/>
      <c r="BM138" s="212"/>
      <c r="BN138" s="212"/>
      <c r="BO138" s="212"/>
      <c r="BP138" s="212"/>
      <c r="BQ138" s="212"/>
      <c r="BR138" s="212"/>
      <c r="BS138" s="212"/>
      <c r="BT138" s="212"/>
      <c r="BU138" s="212"/>
      <c r="BV138" s="212"/>
      <c r="BW138" s="212"/>
      <c r="BX138" s="212"/>
      <c r="BY138" s="212"/>
      <c r="BZ138" s="212"/>
      <c r="CA138" s="212"/>
      <c r="CB138" s="212"/>
      <c r="CC138" s="212"/>
      <c r="CD138" s="212"/>
      <c r="CE138" s="212"/>
      <c r="CF138" s="212"/>
    </row>
    <row r="139" spans="1:84" s="110" customFormat="1" ht="12.75" customHeight="1" x14ac:dyDescent="0.2">
      <c r="A139" s="93" t="s">
        <v>177</v>
      </c>
      <c r="B139" s="93"/>
      <c r="C139" s="93" t="s">
        <v>89</v>
      </c>
      <c r="D139" s="92">
        <v>0</v>
      </c>
      <c r="E139" s="93">
        <v>1</v>
      </c>
      <c r="F139" s="93">
        <v>3</v>
      </c>
      <c r="G139" s="92">
        <v>0</v>
      </c>
      <c r="H139" s="92">
        <v>0</v>
      </c>
      <c r="I139" s="92">
        <v>0</v>
      </c>
      <c r="J139" s="92">
        <v>0</v>
      </c>
      <c r="K139" s="191">
        <v>0</v>
      </c>
      <c r="L139" s="217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  <c r="BI139" s="212"/>
      <c r="BJ139" s="212"/>
      <c r="BK139" s="212"/>
      <c r="BL139" s="212"/>
      <c r="BM139" s="212"/>
      <c r="BN139" s="212"/>
      <c r="BO139" s="212"/>
      <c r="BP139" s="212"/>
      <c r="BQ139" s="212"/>
      <c r="BR139" s="212"/>
      <c r="BS139" s="212"/>
      <c r="BT139" s="212"/>
      <c r="BU139" s="212"/>
      <c r="BV139" s="212"/>
      <c r="BW139" s="212"/>
      <c r="BX139" s="212"/>
      <c r="BY139" s="212"/>
      <c r="BZ139" s="212"/>
      <c r="CA139" s="212"/>
      <c r="CB139" s="212"/>
      <c r="CC139" s="212"/>
      <c r="CD139" s="212"/>
      <c r="CE139" s="212"/>
      <c r="CF139" s="212"/>
    </row>
    <row r="140" spans="1:84" ht="30" customHeight="1" x14ac:dyDescent="0.2">
      <c r="A140" s="352" t="s">
        <v>182</v>
      </c>
      <c r="B140" s="353"/>
      <c r="C140" s="354"/>
      <c r="D140" s="355" t="s">
        <v>84</v>
      </c>
      <c r="E140" s="356"/>
      <c r="F140" s="95"/>
      <c r="G140" s="96">
        <f>SUM(G141:G151)</f>
        <v>0</v>
      </c>
      <c r="H140" s="96">
        <f t="shared" ref="H140:K140" si="47">SUM(H141:H151)</f>
        <v>8928</v>
      </c>
      <c r="I140" s="96">
        <f t="shared" si="47"/>
        <v>32061.279999999999</v>
      </c>
      <c r="J140" s="96">
        <f t="shared" si="47"/>
        <v>0</v>
      </c>
      <c r="K140" s="194">
        <f t="shared" si="47"/>
        <v>40989.279999999999</v>
      </c>
      <c r="L140" s="217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  <c r="BI140" s="212"/>
      <c r="BJ140" s="212"/>
      <c r="BK140" s="212"/>
      <c r="BL140" s="212"/>
      <c r="BM140" s="212"/>
      <c r="BN140" s="212"/>
      <c r="BO140" s="212"/>
      <c r="BP140" s="212"/>
      <c r="BQ140" s="212"/>
      <c r="BR140" s="212"/>
      <c r="BS140" s="212"/>
      <c r="BT140" s="212"/>
      <c r="BU140" s="212"/>
      <c r="BV140" s="212"/>
      <c r="BW140" s="212"/>
      <c r="BX140" s="212"/>
      <c r="BY140" s="212"/>
      <c r="BZ140" s="212"/>
      <c r="CA140" s="212"/>
      <c r="CB140" s="212"/>
      <c r="CC140" s="212"/>
      <c r="CD140" s="212"/>
      <c r="CE140" s="212"/>
      <c r="CF140" s="212"/>
    </row>
    <row r="141" spans="1:84" ht="12.75" customHeight="1" x14ac:dyDescent="0.2">
      <c r="A141" s="102" t="s">
        <v>203</v>
      </c>
      <c r="B141" s="88">
        <v>11</v>
      </c>
      <c r="C141" s="79" t="s">
        <v>85</v>
      </c>
      <c r="D141" s="85">
        <v>93.34</v>
      </c>
      <c r="E141" s="88">
        <v>96</v>
      </c>
      <c r="F141" s="79">
        <v>2</v>
      </c>
      <c r="G141" s="85">
        <v>0</v>
      </c>
      <c r="H141" s="85">
        <v>8928</v>
      </c>
      <c r="I141" s="85">
        <v>0</v>
      </c>
      <c r="J141" s="85">
        <v>0</v>
      </c>
      <c r="K141" s="189">
        <f t="shared" ref="K141:K151" si="48">SUM(G141:J141)</f>
        <v>8928</v>
      </c>
      <c r="L141" s="217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  <c r="BI141" s="212"/>
      <c r="BJ141" s="212"/>
      <c r="BK141" s="212"/>
      <c r="BL141" s="212"/>
      <c r="BM141" s="212"/>
      <c r="BN141" s="212"/>
      <c r="BO141" s="212"/>
      <c r="BP141" s="212"/>
      <c r="BQ141" s="212"/>
      <c r="BR141" s="212"/>
      <c r="BS141" s="212"/>
      <c r="BT141" s="212"/>
      <c r="BU141" s="212"/>
      <c r="BV141" s="212"/>
      <c r="BW141" s="212"/>
      <c r="BX141" s="212"/>
      <c r="BY141" s="212"/>
      <c r="BZ141" s="212"/>
      <c r="CA141" s="212"/>
      <c r="CB141" s="212"/>
      <c r="CC141" s="212"/>
      <c r="CD141" s="212"/>
      <c r="CE141" s="212"/>
      <c r="CF141" s="212"/>
    </row>
    <row r="142" spans="1:84" ht="12.75" customHeight="1" x14ac:dyDescent="0.2">
      <c r="A142" s="102" t="s">
        <v>202</v>
      </c>
      <c r="B142" s="94">
        <v>36</v>
      </c>
      <c r="C142" s="79" t="s">
        <v>85</v>
      </c>
      <c r="D142" s="85">
        <v>93.34</v>
      </c>
      <c r="E142" s="88">
        <v>192</v>
      </c>
      <c r="F142" s="79">
        <v>1</v>
      </c>
      <c r="G142" s="85">
        <v>0</v>
      </c>
      <c r="H142" s="85">
        <v>0</v>
      </c>
      <c r="I142" s="85">
        <f t="shared" ref="I142" si="49">D142*E142</f>
        <v>17921.28</v>
      </c>
      <c r="J142" s="85">
        <v>0</v>
      </c>
      <c r="K142" s="189">
        <f t="shared" si="48"/>
        <v>17921.28</v>
      </c>
      <c r="L142" s="217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  <c r="BI142" s="212"/>
      <c r="BJ142" s="212"/>
      <c r="BK142" s="212"/>
      <c r="BL142" s="212"/>
      <c r="BM142" s="212"/>
      <c r="BN142" s="212"/>
      <c r="BO142" s="212"/>
      <c r="BP142" s="212"/>
      <c r="BQ142" s="212"/>
      <c r="BR142" s="212"/>
      <c r="BS142" s="212"/>
      <c r="BT142" s="212"/>
      <c r="BU142" s="212"/>
      <c r="BV142" s="212"/>
      <c r="BW142" s="212"/>
      <c r="BX142" s="212"/>
      <c r="BY142" s="212"/>
      <c r="BZ142" s="212"/>
      <c r="CA142" s="212"/>
      <c r="CB142" s="212"/>
      <c r="CC142" s="212"/>
      <c r="CD142" s="212"/>
      <c r="CE142" s="212"/>
      <c r="CF142" s="212"/>
    </row>
    <row r="143" spans="1:84" ht="12.75" customHeight="1" x14ac:dyDescent="0.2">
      <c r="A143" s="102" t="s">
        <v>112</v>
      </c>
      <c r="B143" s="88"/>
      <c r="C143" s="102" t="s">
        <v>90</v>
      </c>
      <c r="D143" s="89">
        <v>25</v>
      </c>
      <c r="E143" s="88">
        <v>72</v>
      </c>
      <c r="F143" s="79">
        <v>1</v>
      </c>
      <c r="G143" s="85">
        <v>0</v>
      </c>
      <c r="H143" s="85">
        <v>0</v>
      </c>
      <c r="I143" s="85">
        <v>1800</v>
      </c>
      <c r="J143" s="85">
        <v>0</v>
      </c>
      <c r="K143" s="189">
        <f t="shared" si="48"/>
        <v>1800</v>
      </c>
      <c r="L143" s="217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  <c r="BI143" s="212"/>
      <c r="BJ143" s="212"/>
      <c r="BK143" s="212"/>
      <c r="BL143" s="212"/>
      <c r="BM143" s="212"/>
      <c r="BN143" s="212"/>
      <c r="BO143" s="212"/>
      <c r="BP143" s="212"/>
      <c r="BQ143" s="212"/>
      <c r="BR143" s="212"/>
      <c r="BS143" s="212"/>
      <c r="BT143" s="212"/>
      <c r="BU143" s="212"/>
      <c r="BV143" s="212"/>
      <c r="BW143" s="212"/>
      <c r="BX143" s="212"/>
      <c r="BY143" s="212"/>
      <c r="BZ143" s="212"/>
      <c r="CA143" s="212"/>
      <c r="CB143" s="212"/>
      <c r="CC143" s="212"/>
      <c r="CD143" s="212"/>
      <c r="CE143" s="212"/>
      <c r="CF143" s="212"/>
    </row>
    <row r="144" spans="1:84" ht="12.75" customHeight="1" x14ac:dyDescent="0.2">
      <c r="A144" s="102" t="s">
        <v>113</v>
      </c>
      <c r="B144" s="88"/>
      <c r="C144" s="102" t="s">
        <v>121</v>
      </c>
      <c r="D144" s="85">
        <v>100</v>
      </c>
      <c r="E144" s="88">
        <v>4</v>
      </c>
      <c r="F144" s="79">
        <v>1</v>
      </c>
      <c r="G144" s="85">
        <v>0</v>
      </c>
      <c r="H144" s="85">
        <v>0</v>
      </c>
      <c r="I144" s="85">
        <v>400</v>
      </c>
      <c r="J144" s="85">
        <v>0</v>
      </c>
      <c r="K144" s="189">
        <f t="shared" si="48"/>
        <v>400</v>
      </c>
      <c r="L144" s="217"/>
      <c r="M144" s="214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/>
      <c r="AF144" s="212"/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  <c r="BI144" s="212"/>
      <c r="BJ144" s="212"/>
      <c r="BK144" s="212"/>
      <c r="BL144" s="212"/>
      <c r="BM144" s="212"/>
      <c r="BN144" s="212"/>
      <c r="BO144" s="212"/>
      <c r="BP144" s="212"/>
      <c r="BQ144" s="212"/>
      <c r="BR144" s="212"/>
      <c r="BS144" s="212"/>
      <c r="BT144" s="212"/>
      <c r="BU144" s="212"/>
      <c r="BV144" s="212"/>
      <c r="BW144" s="212"/>
      <c r="BX144" s="212"/>
      <c r="BY144" s="212"/>
      <c r="BZ144" s="212"/>
      <c r="CA144" s="212"/>
      <c r="CB144" s="212"/>
      <c r="CC144" s="212"/>
      <c r="CD144" s="212"/>
      <c r="CE144" s="212"/>
      <c r="CF144" s="212"/>
    </row>
    <row r="145" spans="1:84" ht="12.75" customHeight="1" x14ac:dyDescent="0.2">
      <c r="A145" s="102" t="s">
        <v>114</v>
      </c>
      <c r="B145" s="88"/>
      <c r="C145" s="102" t="s">
        <v>122</v>
      </c>
      <c r="D145" s="85">
        <v>80</v>
      </c>
      <c r="E145" s="88">
        <v>4</v>
      </c>
      <c r="F145" s="79">
        <v>1</v>
      </c>
      <c r="G145" s="85">
        <v>0</v>
      </c>
      <c r="H145" s="85">
        <v>0</v>
      </c>
      <c r="I145" s="85">
        <f>(D145*E145)</f>
        <v>320</v>
      </c>
      <c r="J145" s="85">
        <v>0</v>
      </c>
      <c r="K145" s="189">
        <f t="shared" si="48"/>
        <v>320</v>
      </c>
      <c r="L145" s="217"/>
      <c r="M145" s="214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/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  <c r="BI145" s="212"/>
      <c r="BJ145" s="212"/>
      <c r="BK145" s="212"/>
      <c r="BL145" s="212"/>
      <c r="BM145" s="212"/>
      <c r="BN145" s="212"/>
      <c r="BO145" s="212"/>
      <c r="BP145" s="212"/>
      <c r="BQ145" s="212"/>
      <c r="BR145" s="212"/>
      <c r="BS145" s="212"/>
      <c r="BT145" s="212"/>
      <c r="BU145" s="212"/>
      <c r="BV145" s="212"/>
      <c r="BW145" s="212"/>
      <c r="BX145" s="212"/>
      <c r="BY145" s="212"/>
      <c r="BZ145" s="212"/>
      <c r="CA145" s="212"/>
      <c r="CB145" s="212"/>
      <c r="CC145" s="212"/>
      <c r="CD145" s="212"/>
      <c r="CE145" s="212"/>
      <c r="CF145" s="212"/>
    </row>
    <row r="146" spans="1:84" ht="12.75" customHeight="1" x14ac:dyDescent="0.2">
      <c r="A146" s="102" t="s">
        <v>116</v>
      </c>
      <c r="B146" s="88"/>
      <c r="C146" s="102" t="s">
        <v>123</v>
      </c>
      <c r="D146" s="85">
        <v>15</v>
      </c>
      <c r="E146" s="88">
        <v>20</v>
      </c>
      <c r="F146" s="79">
        <v>1</v>
      </c>
      <c r="G146" s="85">
        <v>0</v>
      </c>
      <c r="H146" s="85">
        <v>0</v>
      </c>
      <c r="I146" s="85">
        <f>(D146*E146)</f>
        <v>300</v>
      </c>
      <c r="J146" s="85">
        <v>0</v>
      </c>
      <c r="K146" s="189">
        <f t="shared" si="48"/>
        <v>300</v>
      </c>
      <c r="L146" s="217"/>
      <c r="M146" s="214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/>
      <c r="AF146" s="212"/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  <c r="BI146" s="212"/>
      <c r="BJ146" s="212"/>
      <c r="BK146" s="212"/>
      <c r="BL146" s="212"/>
      <c r="BM146" s="212"/>
      <c r="BN146" s="212"/>
      <c r="BO146" s="212"/>
      <c r="BP146" s="212"/>
      <c r="BQ146" s="212"/>
      <c r="BR146" s="212"/>
      <c r="BS146" s="212"/>
      <c r="BT146" s="212"/>
      <c r="BU146" s="212"/>
      <c r="BV146" s="212"/>
      <c r="BW146" s="212"/>
      <c r="BX146" s="212"/>
      <c r="BY146" s="212"/>
      <c r="BZ146" s="212"/>
      <c r="CA146" s="212"/>
      <c r="CB146" s="212"/>
      <c r="CC146" s="212"/>
      <c r="CD146" s="212"/>
      <c r="CE146" s="212"/>
      <c r="CF146" s="212"/>
    </row>
    <row r="147" spans="1:84" ht="12.75" customHeight="1" x14ac:dyDescent="0.2">
      <c r="A147" s="102" t="s">
        <v>117</v>
      </c>
      <c r="B147" s="88"/>
      <c r="C147" s="102" t="s">
        <v>121</v>
      </c>
      <c r="D147" s="85">
        <v>80</v>
      </c>
      <c r="E147" s="88">
        <v>4</v>
      </c>
      <c r="F147" s="79">
        <v>1</v>
      </c>
      <c r="G147" s="85">
        <v>0</v>
      </c>
      <c r="H147" s="85">
        <v>0</v>
      </c>
      <c r="I147" s="85">
        <f t="shared" ref="I147:I151" si="50">(D147*E147)</f>
        <v>320</v>
      </c>
      <c r="J147" s="85">
        <v>0</v>
      </c>
      <c r="K147" s="189">
        <f t="shared" si="48"/>
        <v>320</v>
      </c>
      <c r="L147" s="217"/>
      <c r="M147" s="214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2"/>
      <c r="BQ147" s="212"/>
      <c r="BR147" s="212"/>
      <c r="BS147" s="212"/>
      <c r="BT147" s="212"/>
      <c r="BU147" s="212"/>
      <c r="BV147" s="212"/>
      <c r="BW147" s="212"/>
      <c r="BX147" s="212"/>
      <c r="BY147" s="212"/>
      <c r="BZ147" s="212"/>
      <c r="CA147" s="212"/>
      <c r="CB147" s="212"/>
      <c r="CC147" s="212"/>
      <c r="CD147" s="212"/>
      <c r="CE147" s="212"/>
      <c r="CF147" s="212"/>
    </row>
    <row r="148" spans="1:84" ht="12.75" customHeight="1" x14ac:dyDescent="0.2">
      <c r="A148" s="102" t="s">
        <v>118</v>
      </c>
      <c r="B148" s="88"/>
      <c r="C148" s="102" t="s">
        <v>121</v>
      </c>
      <c r="D148" s="85">
        <v>1800</v>
      </c>
      <c r="E148" s="88">
        <v>2</v>
      </c>
      <c r="F148" s="79">
        <v>1</v>
      </c>
      <c r="G148" s="85">
        <v>0</v>
      </c>
      <c r="H148" s="85">
        <v>0</v>
      </c>
      <c r="I148" s="85">
        <f t="shared" si="50"/>
        <v>3600</v>
      </c>
      <c r="J148" s="85">
        <v>0</v>
      </c>
      <c r="K148" s="189">
        <f t="shared" si="48"/>
        <v>3600</v>
      </c>
      <c r="L148" s="217"/>
      <c r="M148" s="214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  <c r="BJ148" s="212"/>
      <c r="BK148" s="212"/>
      <c r="BL148" s="212"/>
      <c r="BM148" s="212"/>
      <c r="BN148" s="212"/>
      <c r="BO148" s="212"/>
      <c r="BP148" s="212"/>
      <c r="BQ148" s="212"/>
      <c r="BR148" s="212"/>
      <c r="BS148" s="212"/>
      <c r="BT148" s="212"/>
      <c r="BU148" s="212"/>
      <c r="BV148" s="212"/>
      <c r="BW148" s="212"/>
      <c r="BX148" s="212"/>
      <c r="BY148" s="212"/>
      <c r="BZ148" s="212"/>
      <c r="CA148" s="212"/>
      <c r="CB148" s="212"/>
      <c r="CC148" s="212"/>
      <c r="CD148" s="212"/>
      <c r="CE148" s="212"/>
      <c r="CF148" s="212"/>
    </row>
    <row r="149" spans="1:84" ht="12.75" customHeight="1" x14ac:dyDescent="0.2">
      <c r="A149" s="102" t="s">
        <v>119</v>
      </c>
      <c r="B149" s="88"/>
      <c r="C149" s="102" t="s">
        <v>121</v>
      </c>
      <c r="D149" s="85">
        <v>3000</v>
      </c>
      <c r="E149" s="88">
        <v>2</v>
      </c>
      <c r="F149" s="79">
        <v>1</v>
      </c>
      <c r="G149" s="85">
        <v>0</v>
      </c>
      <c r="H149" s="85">
        <v>0</v>
      </c>
      <c r="I149" s="85">
        <f t="shared" si="50"/>
        <v>6000</v>
      </c>
      <c r="J149" s="85">
        <v>0</v>
      </c>
      <c r="K149" s="189">
        <f t="shared" si="48"/>
        <v>6000</v>
      </c>
      <c r="L149" s="217"/>
      <c r="M149" s="214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  <c r="BI149" s="212"/>
      <c r="BJ149" s="212"/>
      <c r="BK149" s="212"/>
      <c r="BL149" s="212"/>
      <c r="BM149" s="212"/>
      <c r="BN149" s="212"/>
      <c r="BO149" s="212"/>
      <c r="BP149" s="212"/>
      <c r="BQ149" s="212"/>
      <c r="BR149" s="212"/>
      <c r="BS149" s="212"/>
      <c r="BT149" s="212"/>
      <c r="BU149" s="212"/>
      <c r="BV149" s="212"/>
      <c r="BW149" s="212"/>
      <c r="BX149" s="212"/>
      <c r="BY149" s="212"/>
      <c r="BZ149" s="212"/>
      <c r="CA149" s="212"/>
      <c r="CB149" s="212"/>
      <c r="CC149" s="212"/>
      <c r="CD149" s="212"/>
      <c r="CE149" s="212"/>
      <c r="CF149" s="212"/>
    </row>
    <row r="150" spans="1:84" ht="12.75" customHeight="1" x14ac:dyDescent="0.2">
      <c r="A150" s="102" t="s">
        <v>120</v>
      </c>
      <c r="B150" s="88"/>
      <c r="C150" s="102" t="s">
        <v>121</v>
      </c>
      <c r="D150" s="85">
        <v>100</v>
      </c>
      <c r="E150" s="88">
        <v>4</v>
      </c>
      <c r="F150" s="79">
        <v>1</v>
      </c>
      <c r="G150" s="85">
        <v>0</v>
      </c>
      <c r="H150" s="85">
        <v>0</v>
      </c>
      <c r="I150" s="85">
        <f t="shared" si="50"/>
        <v>400</v>
      </c>
      <c r="J150" s="85">
        <v>0</v>
      </c>
      <c r="K150" s="189">
        <f t="shared" si="48"/>
        <v>400</v>
      </c>
      <c r="L150" s="217"/>
      <c r="M150" s="214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12"/>
      <c r="AF150" s="212"/>
      <c r="AG150" s="212"/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  <c r="BI150" s="212"/>
      <c r="BJ150" s="212"/>
      <c r="BK150" s="212"/>
      <c r="BL150" s="212"/>
      <c r="BM150" s="212"/>
      <c r="BN150" s="212"/>
      <c r="BO150" s="212"/>
      <c r="BP150" s="212"/>
      <c r="BQ150" s="212"/>
      <c r="BR150" s="212"/>
      <c r="BS150" s="212"/>
      <c r="BT150" s="212"/>
      <c r="BU150" s="212"/>
      <c r="BV150" s="212"/>
      <c r="BW150" s="212"/>
      <c r="BX150" s="212"/>
      <c r="BY150" s="212"/>
      <c r="BZ150" s="212"/>
      <c r="CA150" s="212"/>
      <c r="CB150" s="212"/>
      <c r="CC150" s="212"/>
      <c r="CD150" s="212"/>
      <c r="CE150" s="212"/>
      <c r="CF150" s="212"/>
    </row>
    <row r="151" spans="1:84" ht="12.75" customHeight="1" x14ac:dyDescent="0.2">
      <c r="A151" s="113" t="s">
        <v>115</v>
      </c>
      <c r="B151" s="90"/>
      <c r="C151" s="113" t="s">
        <v>121</v>
      </c>
      <c r="D151" s="91">
        <v>200</v>
      </c>
      <c r="E151" s="90">
        <v>5</v>
      </c>
      <c r="F151" s="86">
        <v>1</v>
      </c>
      <c r="G151" s="91">
        <v>0</v>
      </c>
      <c r="H151" s="91">
        <v>0</v>
      </c>
      <c r="I151" s="91">
        <f t="shared" si="50"/>
        <v>1000</v>
      </c>
      <c r="J151" s="91">
        <v>0</v>
      </c>
      <c r="K151" s="190">
        <f t="shared" si="48"/>
        <v>1000</v>
      </c>
      <c r="L151" s="217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/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  <c r="BI151" s="212"/>
      <c r="BJ151" s="212"/>
      <c r="BK151" s="212"/>
      <c r="BL151" s="212"/>
      <c r="BM151" s="212"/>
      <c r="BN151" s="212"/>
      <c r="BO151" s="212"/>
      <c r="BP151" s="212"/>
      <c r="BQ151" s="212"/>
      <c r="BR151" s="212"/>
      <c r="BS151" s="212"/>
      <c r="BT151" s="212"/>
      <c r="BU151" s="212"/>
      <c r="BV151" s="212"/>
      <c r="BW151" s="212"/>
      <c r="BX151" s="212"/>
      <c r="BY151" s="212"/>
      <c r="BZ151" s="212"/>
      <c r="CA151" s="212"/>
      <c r="CB151" s="212"/>
      <c r="CC151" s="212"/>
      <c r="CD151" s="212"/>
      <c r="CE151" s="212"/>
      <c r="CF151" s="212"/>
    </row>
    <row r="152" spans="1:84" s="138" customFormat="1" ht="17.25" customHeight="1" x14ac:dyDescent="0.25">
      <c r="A152" s="397" t="s">
        <v>215</v>
      </c>
      <c r="B152" s="397"/>
      <c r="C152" s="397"/>
      <c r="D152" s="397"/>
      <c r="E152" s="397"/>
      <c r="F152" s="397"/>
      <c r="G152" s="397"/>
      <c r="H152" s="397"/>
      <c r="I152" s="397"/>
      <c r="J152" s="397"/>
      <c r="K152" s="398"/>
      <c r="L152" s="219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  <c r="BI152" s="213"/>
      <c r="BJ152" s="213"/>
      <c r="BK152" s="213"/>
      <c r="BL152" s="213"/>
      <c r="BM152" s="213"/>
      <c r="BN152" s="213"/>
      <c r="BO152" s="213"/>
      <c r="BP152" s="213"/>
      <c r="BQ152" s="213"/>
      <c r="BR152" s="213"/>
      <c r="BS152" s="213"/>
      <c r="BT152" s="213"/>
      <c r="BU152" s="213"/>
      <c r="BV152" s="213"/>
      <c r="BW152" s="213"/>
      <c r="BX152" s="213"/>
      <c r="BY152" s="213"/>
      <c r="BZ152" s="213"/>
      <c r="CA152" s="213"/>
      <c r="CB152" s="213"/>
      <c r="CC152" s="213"/>
      <c r="CD152" s="213"/>
      <c r="CE152" s="213"/>
      <c r="CF152" s="213"/>
    </row>
    <row r="153" spans="1:84" s="103" customFormat="1" ht="30" customHeight="1" x14ac:dyDescent="0.25">
      <c r="A153" s="399" t="s">
        <v>81</v>
      </c>
      <c r="B153" s="399"/>
      <c r="C153" s="399"/>
      <c r="D153" s="399"/>
      <c r="E153" s="399"/>
      <c r="F153" s="400"/>
      <c r="G153" s="140">
        <f>(G154)</f>
        <v>0</v>
      </c>
      <c r="H153" s="140">
        <f t="shared" ref="H153:K153" si="51">(H154)</f>
        <v>4480.32</v>
      </c>
      <c r="I153" s="140">
        <f t="shared" si="51"/>
        <v>59469.8</v>
      </c>
      <c r="J153" s="140">
        <f t="shared" si="51"/>
        <v>0</v>
      </c>
      <c r="K153" s="197">
        <f t="shared" si="51"/>
        <v>63950.12</v>
      </c>
      <c r="L153" s="219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/>
      <c r="AF153" s="213"/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  <c r="BI153" s="213"/>
      <c r="BJ153" s="213"/>
      <c r="BK153" s="213"/>
      <c r="BL153" s="213"/>
      <c r="BM153" s="213"/>
      <c r="BN153" s="213"/>
      <c r="BO153" s="213"/>
      <c r="BP153" s="213"/>
      <c r="BQ153" s="213"/>
      <c r="BR153" s="213"/>
      <c r="BS153" s="213"/>
      <c r="BT153" s="213"/>
      <c r="BU153" s="213"/>
      <c r="BV153" s="213"/>
      <c r="BW153" s="213"/>
      <c r="BX153" s="213"/>
      <c r="BY153" s="213"/>
      <c r="BZ153" s="213"/>
      <c r="CA153" s="213"/>
      <c r="CB153" s="213"/>
      <c r="CC153" s="213"/>
      <c r="CD153" s="213"/>
      <c r="CE153" s="213"/>
      <c r="CF153" s="213"/>
    </row>
    <row r="154" spans="1:84" s="103" customFormat="1" ht="30" customHeight="1" x14ac:dyDescent="0.25">
      <c r="A154" s="401" t="s">
        <v>216</v>
      </c>
      <c r="B154" s="401"/>
      <c r="C154" s="401"/>
      <c r="D154" s="401"/>
      <c r="E154" s="401"/>
      <c r="F154" s="402"/>
      <c r="G154" s="131">
        <f>SUM(G155,G161)</f>
        <v>0</v>
      </c>
      <c r="H154" s="131">
        <f t="shared" ref="H154:K154" si="52">SUM(H155,H161)</f>
        <v>4480.32</v>
      </c>
      <c r="I154" s="131">
        <f t="shared" si="52"/>
        <v>59469.8</v>
      </c>
      <c r="J154" s="131">
        <f t="shared" si="52"/>
        <v>0</v>
      </c>
      <c r="K154" s="198">
        <f t="shared" si="52"/>
        <v>63950.12</v>
      </c>
      <c r="L154" s="219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  <c r="BI154" s="213"/>
      <c r="BJ154" s="213"/>
      <c r="BK154" s="213"/>
      <c r="BL154" s="213"/>
      <c r="BM154" s="213"/>
      <c r="BN154" s="213"/>
      <c r="BO154" s="213"/>
      <c r="BP154" s="213"/>
      <c r="BQ154" s="213"/>
      <c r="BR154" s="213"/>
      <c r="BS154" s="213"/>
      <c r="BT154" s="213"/>
      <c r="BU154" s="213"/>
      <c r="BV154" s="213"/>
      <c r="BW154" s="213"/>
      <c r="BX154" s="213"/>
      <c r="BY154" s="213"/>
      <c r="BZ154" s="213"/>
      <c r="CA154" s="213"/>
      <c r="CB154" s="213"/>
      <c r="CC154" s="213"/>
      <c r="CD154" s="213"/>
      <c r="CE154" s="213"/>
      <c r="CF154" s="213"/>
    </row>
    <row r="155" spans="1:84" s="103" customFormat="1" ht="30" customHeight="1" x14ac:dyDescent="0.2">
      <c r="A155" s="344" t="s">
        <v>217</v>
      </c>
      <c r="B155" s="344"/>
      <c r="C155" s="345"/>
      <c r="D155" s="102"/>
      <c r="E155" s="102"/>
      <c r="F155" s="102"/>
      <c r="G155" s="132">
        <f>(G156)</f>
        <v>0</v>
      </c>
      <c r="H155" s="132">
        <f t="shared" ref="H155:K156" si="53">(H156)</f>
        <v>4480.32</v>
      </c>
      <c r="I155" s="132">
        <f t="shared" si="53"/>
        <v>8960.64</v>
      </c>
      <c r="J155" s="132">
        <f t="shared" si="53"/>
        <v>0</v>
      </c>
      <c r="K155" s="199">
        <f t="shared" si="53"/>
        <v>13440.96</v>
      </c>
      <c r="L155" s="219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  <c r="AA155" s="213"/>
      <c r="AB155" s="213"/>
      <c r="AC155" s="213"/>
      <c r="AD155" s="213"/>
      <c r="AE155" s="213"/>
      <c r="AF155" s="213"/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  <c r="BI155" s="213"/>
      <c r="BJ155" s="213"/>
      <c r="BK155" s="213"/>
      <c r="BL155" s="213"/>
      <c r="BM155" s="213"/>
      <c r="BN155" s="213"/>
      <c r="BO155" s="213"/>
      <c r="BP155" s="213"/>
      <c r="BQ155" s="213"/>
      <c r="BR155" s="213"/>
      <c r="BS155" s="213"/>
      <c r="BT155" s="213"/>
      <c r="BU155" s="213"/>
      <c r="BV155" s="213"/>
      <c r="BW155" s="213"/>
      <c r="BX155" s="213"/>
      <c r="BY155" s="213"/>
      <c r="BZ155" s="213"/>
      <c r="CA155" s="213"/>
      <c r="CB155" s="213"/>
      <c r="CC155" s="213"/>
      <c r="CD155" s="213"/>
      <c r="CE155" s="213"/>
      <c r="CF155" s="213"/>
    </row>
    <row r="156" spans="1:84" s="103" customFormat="1" ht="15" customHeight="1" x14ac:dyDescent="0.2">
      <c r="A156" s="352" t="s">
        <v>218</v>
      </c>
      <c r="B156" s="374"/>
      <c r="C156" s="375"/>
      <c r="D156" s="102"/>
      <c r="E156" s="102"/>
      <c r="F156" s="102"/>
      <c r="G156" s="133">
        <f>(G157)</f>
        <v>0</v>
      </c>
      <c r="H156" s="133">
        <f t="shared" si="53"/>
        <v>4480.32</v>
      </c>
      <c r="I156" s="133">
        <f t="shared" si="53"/>
        <v>8960.64</v>
      </c>
      <c r="J156" s="133">
        <f t="shared" si="53"/>
        <v>0</v>
      </c>
      <c r="K156" s="200">
        <f t="shared" si="53"/>
        <v>13440.96</v>
      </c>
      <c r="L156" s="219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  <c r="AA156" s="213"/>
      <c r="AB156" s="213"/>
      <c r="AC156" s="213"/>
      <c r="AD156" s="213"/>
      <c r="AE156" s="213"/>
      <c r="AF156" s="213"/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  <c r="BI156" s="213"/>
      <c r="BJ156" s="213"/>
      <c r="BK156" s="213"/>
      <c r="BL156" s="213"/>
      <c r="BM156" s="213"/>
      <c r="BN156" s="213"/>
      <c r="BO156" s="213"/>
      <c r="BP156" s="213"/>
      <c r="BQ156" s="213"/>
      <c r="BR156" s="213"/>
      <c r="BS156" s="213"/>
      <c r="BT156" s="213"/>
      <c r="BU156" s="213"/>
      <c r="BV156" s="213"/>
      <c r="BW156" s="213"/>
      <c r="BX156" s="213"/>
      <c r="BY156" s="213"/>
      <c r="BZ156" s="213"/>
      <c r="CA156" s="213"/>
      <c r="CB156" s="213"/>
      <c r="CC156" s="213"/>
      <c r="CD156" s="213"/>
      <c r="CE156" s="213"/>
      <c r="CF156" s="213"/>
    </row>
    <row r="157" spans="1:84" s="103" customFormat="1" ht="33" customHeight="1" x14ac:dyDescent="0.2">
      <c r="A157" s="352" t="s">
        <v>239</v>
      </c>
      <c r="B157" s="374"/>
      <c r="C157" s="375"/>
      <c r="D157" s="372" t="s">
        <v>84</v>
      </c>
      <c r="E157" s="373"/>
      <c r="F157" s="102"/>
      <c r="G157" s="134">
        <f t="shared" ref="G157:K157" si="54">SUM(G158:G160)</f>
        <v>0</v>
      </c>
      <c r="H157" s="134">
        <f t="shared" si="54"/>
        <v>4480.32</v>
      </c>
      <c r="I157" s="134">
        <f t="shared" si="54"/>
        <v>8960.64</v>
      </c>
      <c r="J157" s="134">
        <f t="shared" si="54"/>
        <v>0</v>
      </c>
      <c r="K157" s="201">
        <f t="shared" si="54"/>
        <v>13440.96</v>
      </c>
      <c r="L157" s="219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  <c r="BI157" s="213"/>
      <c r="BJ157" s="213"/>
      <c r="BK157" s="213"/>
      <c r="BL157" s="213"/>
      <c r="BM157" s="213"/>
      <c r="BN157" s="213"/>
      <c r="BO157" s="213"/>
      <c r="BP157" s="213"/>
      <c r="BQ157" s="213"/>
      <c r="BR157" s="213"/>
      <c r="BS157" s="213"/>
      <c r="BT157" s="213"/>
      <c r="BU157" s="213"/>
      <c r="BV157" s="213"/>
      <c r="BW157" s="213"/>
      <c r="BX157" s="213"/>
      <c r="BY157" s="213"/>
      <c r="BZ157" s="213"/>
      <c r="CA157" s="213"/>
      <c r="CB157" s="213"/>
      <c r="CC157" s="213"/>
      <c r="CD157" s="213"/>
      <c r="CE157" s="213"/>
      <c r="CF157" s="213"/>
    </row>
    <row r="158" spans="1:84" s="103" customFormat="1" ht="15" customHeight="1" x14ac:dyDescent="0.2">
      <c r="A158" s="102" t="s">
        <v>212</v>
      </c>
      <c r="B158" s="102">
        <v>36</v>
      </c>
      <c r="C158" s="102" t="s">
        <v>85</v>
      </c>
      <c r="D158" s="135">
        <v>93.34</v>
      </c>
      <c r="E158" s="102">
        <f>(12*4)</f>
        <v>48</v>
      </c>
      <c r="F158" s="102">
        <v>1</v>
      </c>
      <c r="G158" s="135">
        <v>0</v>
      </c>
      <c r="H158" s="135">
        <v>0</v>
      </c>
      <c r="I158" s="135">
        <f t="shared" ref="I158:I159" si="55">D158*E158</f>
        <v>4480.32</v>
      </c>
      <c r="J158" s="135">
        <v>0</v>
      </c>
      <c r="K158" s="201">
        <f t="shared" ref="K158:K159" si="56">SUM(G158:J158)</f>
        <v>4480.32</v>
      </c>
      <c r="L158" s="219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/>
      <c r="AF158" s="213"/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  <c r="BI158" s="213"/>
      <c r="BJ158" s="213"/>
      <c r="BK158" s="213"/>
      <c r="BL158" s="213"/>
      <c r="BM158" s="213"/>
      <c r="BN158" s="213"/>
      <c r="BO158" s="213"/>
      <c r="BP158" s="213"/>
      <c r="BQ158" s="213"/>
      <c r="BR158" s="213"/>
      <c r="BS158" s="213"/>
      <c r="BT158" s="213"/>
      <c r="BU158" s="213"/>
      <c r="BV158" s="213"/>
      <c r="BW158" s="213"/>
      <c r="BX158" s="213"/>
      <c r="BY158" s="213"/>
      <c r="BZ158" s="213"/>
      <c r="CA158" s="213"/>
      <c r="CB158" s="213"/>
      <c r="CC158" s="213"/>
      <c r="CD158" s="213"/>
      <c r="CE158" s="213"/>
      <c r="CF158" s="213"/>
    </row>
    <row r="159" spans="1:84" s="103" customFormat="1" ht="15" customHeight="1" x14ac:dyDescent="0.2">
      <c r="A159" s="102" t="s">
        <v>240</v>
      </c>
      <c r="B159" s="102">
        <v>36</v>
      </c>
      <c r="C159" s="102" t="s">
        <v>85</v>
      </c>
      <c r="D159" s="135">
        <v>93.34</v>
      </c>
      <c r="E159" s="102">
        <f>(12*4)</f>
        <v>48</v>
      </c>
      <c r="F159" s="102">
        <v>1</v>
      </c>
      <c r="G159" s="135">
        <v>0</v>
      </c>
      <c r="H159" s="135">
        <v>0</v>
      </c>
      <c r="I159" s="135">
        <f t="shared" si="55"/>
        <v>4480.32</v>
      </c>
      <c r="J159" s="135">
        <v>0</v>
      </c>
      <c r="K159" s="201">
        <f t="shared" si="56"/>
        <v>4480.32</v>
      </c>
      <c r="L159" s="219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  <c r="BI159" s="213"/>
      <c r="BJ159" s="213"/>
      <c r="BK159" s="213"/>
      <c r="BL159" s="213"/>
      <c r="BM159" s="213"/>
      <c r="BN159" s="213"/>
      <c r="BO159" s="213"/>
      <c r="BP159" s="213"/>
      <c r="BQ159" s="213"/>
      <c r="BR159" s="213"/>
      <c r="BS159" s="213"/>
      <c r="BT159" s="213"/>
      <c r="BU159" s="213"/>
      <c r="BV159" s="213"/>
      <c r="BW159" s="213"/>
      <c r="BX159" s="213"/>
      <c r="BY159" s="213"/>
      <c r="BZ159" s="213"/>
      <c r="CA159" s="213"/>
      <c r="CB159" s="213"/>
      <c r="CC159" s="213"/>
      <c r="CD159" s="213"/>
      <c r="CE159" s="213"/>
      <c r="CF159" s="213"/>
    </row>
    <row r="160" spans="1:84" s="103" customFormat="1" ht="15" customHeight="1" x14ac:dyDescent="0.2">
      <c r="A160" s="102" t="s">
        <v>211</v>
      </c>
      <c r="B160" s="102">
        <v>11</v>
      </c>
      <c r="C160" s="102" t="s">
        <v>89</v>
      </c>
      <c r="D160" s="135">
        <v>93.34</v>
      </c>
      <c r="E160" s="102">
        <v>48</v>
      </c>
      <c r="F160" s="102">
        <v>2</v>
      </c>
      <c r="G160" s="135">
        <v>0</v>
      </c>
      <c r="H160" s="135">
        <v>4480.32</v>
      </c>
      <c r="I160" s="135">
        <v>0</v>
      </c>
      <c r="J160" s="135">
        <v>0</v>
      </c>
      <c r="K160" s="201">
        <v>4480.32</v>
      </c>
      <c r="L160" s="219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/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  <c r="BI160" s="213"/>
      <c r="BJ160" s="213"/>
      <c r="BK160" s="213"/>
      <c r="BL160" s="213"/>
      <c r="BM160" s="213"/>
      <c r="BN160" s="213"/>
      <c r="BO160" s="213"/>
      <c r="BP160" s="213"/>
      <c r="BQ160" s="213"/>
      <c r="BR160" s="213"/>
      <c r="BS160" s="213"/>
      <c r="BT160" s="213"/>
      <c r="BU160" s="213"/>
      <c r="BV160" s="213"/>
      <c r="BW160" s="213"/>
      <c r="BX160" s="213"/>
      <c r="BY160" s="213"/>
      <c r="BZ160" s="213"/>
      <c r="CA160" s="213"/>
      <c r="CB160" s="213"/>
      <c r="CC160" s="213"/>
      <c r="CD160" s="213"/>
      <c r="CE160" s="213"/>
      <c r="CF160" s="213"/>
    </row>
    <row r="161" spans="1:84" s="103" customFormat="1" ht="33" customHeight="1" x14ac:dyDescent="0.2">
      <c r="A161" s="344" t="s">
        <v>219</v>
      </c>
      <c r="B161" s="344"/>
      <c r="C161" s="345"/>
      <c r="D161" s="102"/>
      <c r="E161" s="102"/>
      <c r="F161" s="102"/>
      <c r="G161" s="132">
        <f>(G162)</f>
        <v>0</v>
      </c>
      <c r="H161" s="132">
        <f t="shared" ref="H161:K161" si="57">(H162)</f>
        <v>0</v>
      </c>
      <c r="I161" s="132">
        <f t="shared" si="57"/>
        <v>50509.16</v>
      </c>
      <c r="J161" s="132">
        <f t="shared" si="57"/>
        <v>0</v>
      </c>
      <c r="K161" s="199">
        <f t="shared" si="57"/>
        <v>50509.16</v>
      </c>
      <c r="L161" s="219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  <c r="BI161" s="213"/>
      <c r="BJ161" s="213"/>
      <c r="BK161" s="213"/>
      <c r="BL161" s="213"/>
      <c r="BM161" s="213"/>
      <c r="BN161" s="213"/>
      <c r="BO161" s="213"/>
      <c r="BP161" s="213"/>
      <c r="BQ161" s="213"/>
      <c r="BR161" s="213"/>
      <c r="BS161" s="213"/>
      <c r="BT161" s="213"/>
      <c r="BU161" s="213"/>
      <c r="BV161" s="213"/>
      <c r="BW161" s="213"/>
      <c r="BX161" s="213"/>
      <c r="BY161" s="213"/>
      <c r="BZ161" s="213"/>
      <c r="CA161" s="213"/>
      <c r="CB161" s="213"/>
      <c r="CC161" s="213"/>
      <c r="CD161" s="213"/>
      <c r="CE161" s="213"/>
      <c r="CF161" s="213"/>
    </row>
    <row r="162" spans="1:84" s="103" customFormat="1" ht="45" customHeight="1" x14ac:dyDescent="0.2">
      <c r="A162" s="352" t="s">
        <v>241</v>
      </c>
      <c r="B162" s="374"/>
      <c r="C162" s="375"/>
      <c r="D162" s="102"/>
      <c r="E162" s="102"/>
      <c r="F162" s="102"/>
      <c r="G162" s="133">
        <f>SUM(G163,G169)</f>
        <v>0</v>
      </c>
      <c r="H162" s="133">
        <f t="shared" ref="H162:K162" si="58">SUM(H163,H169)</f>
        <v>0</v>
      </c>
      <c r="I162" s="133">
        <f t="shared" si="58"/>
        <v>50509.16</v>
      </c>
      <c r="J162" s="133">
        <f t="shared" si="58"/>
        <v>0</v>
      </c>
      <c r="K162" s="200">
        <f t="shared" si="58"/>
        <v>50509.16</v>
      </c>
      <c r="L162" s="219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  <c r="BI162" s="213"/>
      <c r="BJ162" s="213"/>
      <c r="BK162" s="213"/>
      <c r="BL162" s="213"/>
      <c r="BM162" s="213"/>
      <c r="BN162" s="213"/>
      <c r="BO162" s="213"/>
      <c r="BP162" s="213"/>
      <c r="BQ162" s="213"/>
      <c r="BR162" s="213"/>
      <c r="BS162" s="213"/>
      <c r="BT162" s="213"/>
      <c r="BU162" s="213"/>
      <c r="BV162" s="213"/>
      <c r="BW162" s="213"/>
      <c r="BX162" s="213"/>
      <c r="BY162" s="213"/>
      <c r="BZ162" s="213"/>
      <c r="CA162" s="213"/>
      <c r="CB162" s="213"/>
      <c r="CC162" s="213"/>
      <c r="CD162" s="213"/>
      <c r="CE162" s="213"/>
      <c r="CF162" s="213"/>
    </row>
    <row r="163" spans="1:84" s="103" customFormat="1" ht="36.75" customHeight="1" x14ac:dyDescent="0.2">
      <c r="A163" s="392" t="s">
        <v>245</v>
      </c>
      <c r="B163" s="393"/>
      <c r="C163" s="394"/>
      <c r="D163" s="395" t="s">
        <v>84</v>
      </c>
      <c r="E163" s="396"/>
      <c r="F163" s="136"/>
      <c r="G163" s="137">
        <f>SUM(G164:G168)</f>
        <v>0</v>
      </c>
      <c r="H163" s="137">
        <f t="shared" ref="H163:K163" si="59">SUM(H164:H168)</f>
        <v>0</v>
      </c>
      <c r="I163" s="137">
        <f t="shared" si="59"/>
        <v>14040.16</v>
      </c>
      <c r="J163" s="137">
        <f t="shared" si="59"/>
        <v>0</v>
      </c>
      <c r="K163" s="202">
        <f t="shared" si="59"/>
        <v>14040.16</v>
      </c>
      <c r="L163" s="219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  <c r="BI163" s="213"/>
      <c r="BJ163" s="213"/>
      <c r="BK163" s="213"/>
      <c r="BL163" s="213"/>
      <c r="BM163" s="213"/>
      <c r="BN163" s="213"/>
      <c r="BO163" s="213"/>
      <c r="BP163" s="213"/>
      <c r="BQ163" s="213"/>
      <c r="BR163" s="213"/>
      <c r="BS163" s="213"/>
      <c r="BT163" s="213"/>
      <c r="BU163" s="213"/>
      <c r="BV163" s="213"/>
      <c r="BW163" s="213"/>
      <c r="BX163" s="213"/>
      <c r="BY163" s="213"/>
      <c r="BZ163" s="213"/>
      <c r="CA163" s="213"/>
      <c r="CB163" s="213"/>
      <c r="CC163" s="213"/>
      <c r="CD163" s="213"/>
      <c r="CE163" s="213"/>
      <c r="CF163" s="213"/>
    </row>
    <row r="164" spans="1:84" s="103" customFormat="1" ht="15" customHeight="1" x14ac:dyDescent="0.2">
      <c r="A164" s="114" t="s">
        <v>246</v>
      </c>
      <c r="B164" s="114">
        <v>22</v>
      </c>
      <c r="C164" s="114" t="s">
        <v>85</v>
      </c>
      <c r="D164" s="118">
        <v>93.34</v>
      </c>
      <c r="E164" s="114">
        <v>12</v>
      </c>
      <c r="F164" s="114">
        <v>1</v>
      </c>
      <c r="G164" s="135">
        <v>0</v>
      </c>
      <c r="H164" s="135">
        <f t="shared" ref="H164" si="60">SUM(H165:H166)</f>
        <v>0</v>
      </c>
      <c r="I164" s="135">
        <f>(D164*E164)</f>
        <v>1120.08</v>
      </c>
      <c r="J164" s="135">
        <v>0</v>
      </c>
      <c r="K164" s="203">
        <f>SUM(G164:J164)</f>
        <v>1120.08</v>
      </c>
      <c r="L164" s="219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  <c r="BI164" s="213"/>
      <c r="BJ164" s="213"/>
      <c r="BK164" s="213"/>
      <c r="BL164" s="213"/>
      <c r="BM164" s="213"/>
      <c r="BN164" s="213"/>
      <c r="BO164" s="213"/>
      <c r="BP164" s="213"/>
      <c r="BQ164" s="213"/>
      <c r="BR164" s="213"/>
      <c r="BS164" s="213"/>
      <c r="BT164" s="213"/>
      <c r="BU164" s="213"/>
      <c r="BV164" s="213"/>
      <c r="BW164" s="213"/>
      <c r="BX164" s="213"/>
      <c r="BY164" s="213"/>
      <c r="BZ164" s="213"/>
      <c r="CA164" s="213"/>
      <c r="CB164" s="213"/>
      <c r="CC164" s="213"/>
      <c r="CD164" s="213"/>
      <c r="CE164" s="213"/>
      <c r="CF164" s="213"/>
    </row>
    <row r="165" spans="1:84" s="103" customFormat="1" ht="15" customHeight="1" x14ac:dyDescent="0.2">
      <c r="A165" s="114" t="s">
        <v>205</v>
      </c>
      <c r="B165" s="114">
        <v>22</v>
      </c>
      <c r="C165" s="114" t="s">
        <v>89</v>
      </c>
      <c r="D165" s="118">
        <v>93.34</v>
      </c>
      <c r="E165" s="114">
        <v>12</v>
      </c>
      <c r="F165" s="114">
        <v>1</v>
      </c>
      <c r="G165" s="135">
        <v>0</v>
      </c>
      <c r="H165" s="135">
        <v>0</v>
      </c>
      <c r="I165" s="135">
        <f>(D165*E165)</f>
        <v>1120.08</v>
      </c>
      <c r="J165" s="135">
        <v>0</v>
      </c>
      <c r="K165" s="203">
        <f>SUM(G165:J165)</f>
        <v>1120.08</v>
      </c>
      <c r="L165" s="219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  <c r="BI165" s="213"/>
      <c r="BJ165" s="213"/>
      <c r="BK165" s="213"/>
      <c r="BL165" s="213"/>
      <c r="BM165" s="213"/>
      <c r="BN165" s="213"/>
      <c r="BO165" s="213"/>
      <c r="BP165" s="213"/>
      <c r="BQ165" s="213"/>
      <c r="BR165" s="213"/>
      <c r="BS165" s="213"/>
      <c r="BT165" s="213"/>
      <c r="BU165" s="213"/>
      <c r="BV165" s="213"/>
      <c r="BW165" s="213"/>
      <c r="BX165" s="213"/>
      <c r="BY165" s="213"/>
      <c r="BZ165" s="213"/>
      <c r="CA165" s="213"/>
      <c r="CB165" s="213"/>
      <c r="CC165" s="213"/>
      <c r="CD165" s="213"/>
      <c r="CE165" s="213"/>
      <c r="CF165" s="213"/>
    </row>
    <row r="166" spans="1:84" s="103" customFormat="1" ht="15" customHeight="1" x14ac:dyDescent="0.2">
      <c r="A166" s="141" t="s">
        <v>242</v>
      </c>
      <c r="B166" s="141"/>
      <c r="C166" s="141" t="s">
        <v>89</v>
      </c>
      <c r="D166" s="142">
        <v>1000</v>
      </c>
      <c r="E166" s="141">
        <v>3</v>
      </c>
      <c r="F166" s="141">
        <v>1</v>
      </c>
      <c r="G166" s="135">
        <v>0</v>
      </c>
      <c r="H166" s="135">
        <v>0</v>
      </c>
      <c r="I166" s="144">
        <v>3000</v>
      </c>
      <c r="J166" s="135">
        <v>0</v>
      </c>
      <c r="K166" s="204">
        <v>3000</v>
      </c>
      <c r="L166" s="219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  <c r="BI166" s="213"/>
      <c r="BJ166" s="213"/>
      <c r="BK166" s="213"/>
      <c r="BL166" s="213"/>
      <c r="BM166" s="213"/>
      <c r="BN166" s="213"/>
      <c r="BO166" s="213"/>
      <c r="BP166" s="213"/>
      <c r="BQ166" s="213"/>
      <c r="BR166" s="213"/>
      <c r="BS166" s="213"/>
      <c r="BT166" s="213"/>
      <c r="BU166" s="213"/>
      <c r="BV166" s="213"/>
      <c r="BW166" s="213"/>
      <c r="BX166" s="213"/>
      <c r="BY166" s="213"/>
      <c r="BZ166" s="213"/>
      <c r="CA166" s="213"/>
      <c r="CB166" s="213"/>
      <c r="CC166" s="213"/>
      <c r="CD166" s="213"/>
      <c r="CE166" s="213"/>
      <c r="CF166" s="213"/>
    </row>
    <row r="167" spans="1:84" s="141" customFormat="1" ht="15" customHeight="1" x14ac:dyDescent="0.2">
      <c r="A167" s="141" t="s">
        <v>244</v>
      </c>
      <c r="C167" s="141" t="s">
        <v>243</v>
      </c>
      <c r="D167" s="146">
        <v>7000</v>
      </c>
      <c r="E167" s="141">
        <v>3</v>
      </c>
      <c r="F167" s="141">
        <v>1</v>
      </c>
      <c r="G167" s="139">
        <f>SUM(G173:G173)</f>
        <v>0</v>
      </c>
      <c r="H167" s="139">
        <v>0</v>
      </c>
      <c r="I167" s="146">
        <v>7000</v>
      </c>
      <c r="J167" s="142">
        <v>0</v>
      </c>
      <c r="K167" s="205">
        <v>7000</v>
      </c>
      <c r="L167" s="219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  <c r="BI167" s="213"/>
      <c r="BJ167" s="213"/>
      <c r="BK167" s="213"/>
      <c r="BL167" s="213"/>
      <c r="BM167" s="213"/>
      <c r="BN167" s="213"/>
      <c r="BO167" s="213"/>
      <c r="BP167" s="213"/>
      <c r="BQ167" s="213"/>
      <c r="BR167" s="213"/>
      <c r="BS167" s="213"/>
      <c r="BT167" s="213"/>
      <c r="BU167" s="213"/>
      <c r="BV167" s="213"/>
      <c r="BW167" s="213"/>
      <c r="BX167" s="213"/>
      <c r="BY167" s="213"/>
      <c r="BZ167" s="213"/>
      <c r="CA167" s="213"/>
      <c r="CB167" s="213"/>
      <c r="CC167" s="213"/>
      <c r="CD167" s="213"/>
      <c r="CE167" s="213"/>
      <c r="CF167" s="213"/>
    </row>
    <row r="168" spans="1:84" s="138" customFormat="1" ht="15" customHeight="1" x14ac:dyDescent="0.2">
      <c r="A168" s="138" t="s">
        <v>247</v>
      </c>
      <c r="C168" s="138" t="s">
        <v>248</v>
      </c>
      <c r="D168" s="143">
        <v>150</v>
      </c>
      <c r="E168" s="138">
        <v>12</v>
      </c>
      <c r="F168" s="138">
        <v>1</v>
      </c>
      <c r="G168" s="118">
        <v>0</v>
      </c>
      <c r="H168" s="118">
        <v>0</v>
      </c>
      <c r="I168" s="143">
        <v>1800</v>
      </c>
      <c r="J168" s="145">
        <v>0</v>
      </c>
      <c r="K168" s="206">
        <v>1800</v>
      </c>
      <c r="L168" s="219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  <c r="BI168" s="213"/>
      <c r="BJ168" s="213"/>
      <c r="BK168" s="213"/>
      <c r="BL168" s="213"/>
      <c r="BM168" s="213"/>
      <c r="BN168" s="213"/>
      <c r="BO168" s="213"/>
      <c r="BP168" s="213"/>
      <c r="BQ168" s="213"/>
      <c r="BR168" s="213"/>
      <c r="BS168" s="213"/>
      <c r="BT168" s="213"/>
      <c r="BU168" s="213"/>
      <c r="BV168" s="213"/>
      <c r="BW168" s="213"/>
      <c r="BX168" s="213"/>
      <c r="BY168" s="213"/>
      <c r="BZ168" s="213"/>
      <c r="CA168" s="213"/>
      <c r="CB168" s="213"/>
      <c r="CC168" s="213"/>
      <c r="CD168" s="213"/>
      <c r="CE168" s="213"/>
      <c r="CF168" s="213"/>
    </row>
    <row r="169" spans="1:84" s="103" customFormat="1" ht="36.75" customHeight="1" x14ac:dyDescent="0.2">
      <c r="A169" s="392" t="s">
        <v>262</v>
      </c>
      <c r="B169" s="393"/>
      <c r="C169" s="394"/>
      <c r="D169" s="395" t="s">
        <v>84</v>
      </c>
      <c r="E169" s="396"/>
      <c r="F169" s="136"/>
      <c r="G169" s="137">
        <f>SUM(G170:G171)</f>
        <v>0</v>
      </c>
      <c r="H169" s="137">
        <f t="shared" ref="H169:K169" si="61">SUM(H170:H171)</f>
        <v>0</v>
      </c>
      <c r="I169" s="137">
        <f t="shared" si="61"/>
        <v>36469</v>
      </c>
      <c r="J169" s="137">
        <f t="shared" si="61"/>
        <v>0</v>
      </c>
      <c r="K169" s="202">
        <f t="shared" si="61"/>
        <v>36469</v>
      </c>
      <c r="L169" s="219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  <c r="BI169" s="213"/>
      <c r="BJ169" s="213"/>
      <c r="BK169" s="213"/>
      <c r="BL169" s="213"/>
      <c r="BM169" s="213"/>
      <c r="BN169" s="213"/>
      <c r="BO169" s="213"/>
      <c r="BP169" s="213"/>
      <c r="BQ169" s="213"/>
      <c r="BR169" s="213"/>
      <c r="BS169" s="213"/>
      <c r="BT169" s="213"/>
      <c r="BU169" s="213"/>
      <c r="BV169" s="213"/>
      <c r="BW169" s="213"/>
      <c r="BX169" s="213"/>
      <c r="BY169" s="213"/>
      <c r="BZ169" s="213"/>
      <c r="CA169" s="213"/>
      <c r="CB169" s="213"/>
      <c r="CC169" s="213"/>
      <c r="CD169" s="213"/>
      <c r="CE169" s="213"/>
      <c r="CF169" s="213"/>
    </row>
    <row r="170" spans="1:84" s="157" customFormat="1" ht="15" customHeight="1" x14ac:dyDescent="0.2">
      <c r="A170" s="157" t="s">
        <v>240</v>
      </c>
      <c r="B170" s="157">
        <v>36</v>
      </c>
      <c r="C170" s="157" t="s">
        <v>89</v>
      </c>
      <c r="D170" s="158">
        <v>93.34</v>
      </c>
      <c r="E170" s="157">
        <v>12</v>
      </c>
      <c r="F170" s="157">
        <v>1</v>
      </c>
      <c r="G170" s="159">
        <v>0</v>
      </c>
      <c r="H170" s="159">
        <v>0</v>
      </c>
      <c r="I170" s="158">
        <v>34069</v>
      </c>
      <c r="J170" s="160">
        <v>0</v>
      </c>
      <c r="K170" s="207">
        <v>34069</v>
      </c>
      <c r="L170" s="220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/>
      <c r="AJ170" s="166"/>
      <c r="AK170" s="166"/>
      <c r="AL170" s="166"/>
      <c r="AM170" s="166"/>
      <c r="AN170" s="166"/>
      <c r="AO170" s="166"/>
      <c r="AP170" s="166"/>
      <c r="AQ170" s="166"/>
      <c r="AR170" s="166"/>
      <c r="AS170" s="166"/>
      <c r="AT170" s="166"/>
      <c r="AU170" s="166"/>
      <c r="AV170" s="166"/>
      <c r="AW170" s="166"/>
      <c r="AX170" s="166"/>
      <c r="AY170" s="166"/>
      <c r="AZ170" s="166"/>
      <c r="BA170" s="166"/>
      <c r="BB170" s="166"/>
      <c r="BC170" s="166"/>
      <c r="BD170" s="166"/>
      <c r="BE170" s="166"/>
      <c r="BF170" s="166"/>
      <c r="BG170" s="166"/>
      <c r="BH170" s="166"/>
      <c r="BI170" s="166"/>
      <c r="BJ170" s="166"/>
      <c r="BK170" s="166"/>
      <c r="BL170" s="166"/>
      <c r="BM170" s="166"/>
      <c r="BN170" s="166"/>
      <c r="BO170" s="166"/>
      <c r="BP170" s="166"/>
      <c r="BQ170" s="166"/>
      <c r="BR170" s="166"/>
      <c r="BS170" s="166"/>
      <c r="BT170" s="166"/>
      <c r="BU170" s="166"/>
      <c r="BV170" s="166"/>
      <c r="BW170" s="166"/>
      <c r="BX170" s="166"/>
      <c r="BY170" s="166"/>
      <c r="BZ170" s="166"/>
      <c r="CA170" s="166"/>
      <c r="CB170" s="166"/>
      <c r="CC170" s="166"/>
      <c r="CD170" s="166"/>
      <c r="CE170" s="166"/>
      <c r="CF170" s="166"/>
    </row>
    <row r="171" spans="1:84" s="157" customFormat="1" ht="15" customHeight="1" x14ac:dyDescent="0.2">
      <c r="A171" s="157" t="s">
        <v>263</v>
      </c>
      <c r="C171" s="157" t="s">
        <v>264</v>
      </c>
      <c r="D171" s="158">
        <v>200</v>
      </c>
      <c r="E171" s="157">
        <v>12</v>
      </c>
      <c r="F171" s="157">
        <v>1</v>
      </c>
      <c r="G171" s="159">
        <v>0</v>
      </c>
      <c r="H171" s="159">
        <v>0</v>
      </c>
      <c r="I171" s="158">
        <v>2400</v>
      </c>
      <c r="J171" s="160">
        <v>0</v>
      </c>
      <c r="K171" s="207">
        <v>2400</v>
      </c>
      <c r="L171" s="220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/>
      <c r="AJ171" s="166"/>
      <c r="AK171" s="166"/>
      <c r="AL171" s="166"/>
      <c r="AM171" s="166"/>
      <c r="AN171" s="166"/>
      <c r="AO171" s="166"/>
      <c r="AP171" s="166"/>
      <c r="AQ171" s="166"/>
      <c r="AR171" s="166"/>
      <c r="AS171" s="166"/>
      <c r="AT171" s="166"/>
      <c r="AU171" s="166"/>
      <c r="AV171" s="166"/>
      <c r="AW171" s="166"/>
      <c r="AX171" s="166"/>
      <c r="AY171" s="166"/>
      <c r="AZ171" s="166"/>
      <c r="BA171" s="166"/>
      <c r="BB171" s="166"/>
      <c r="BC171" s="166"/>
      <c r="BD171" s="166"/>
      <c r="BE171" s="166"/>
      <c r="BF171" s="166"/>
      <c r="BG171" s="166"/>
      <c r="BH171" s="166"/>
      <c r="BI171" s="166"/>
      <c r="BJ171" s="166"/>
      <c r="BK171" s="166"/>
      <c r="BL171" s="166"/>
      <c r="BM171" s="166"/>
      <c r="BN171" s="166"/>
      <c r="BO171" s="166"/>
      <c r="BP171" s="166"/>
      <c r="BQ171" s="166"/>
      <c r="BR171" s="166"/>
      <c r="BS171" s="166"/>
      <c r="BT171" s="166"/>
      <c r="BU171" s="166"/>
      <c r="BV171" s="166"/>
      <c r="BW171" s="166"/>
      <c r="BX171" s="166"/>
      <c r="BY171" s="166"/>
      <c r="BZ171" s="166"/>
      <c r="CA171" s="166"/>
      <c r="CB171" s="166"/>
      <c r="CC171" s="166"/>
      <c r="CD171" s="166"/>
      <c r="CE171" s="166"/>
      <c r="CF171" s="166"/>
    </row>
    <row r="172" spans="1:84" s="166" customFormat="1" ht="21" customHeight="1" x14ac:dyDescent="0.25">
      <c r="A172" s="369" t="s">
        <v>220</v>
      </c>
      <c r="B172" s="370"/>
      <c r="C172" s="370"/>
      <c r="D172" s="370"/>
      <c r="E172" s="370"/>
      <c r="F172" s="370"/>
      <c r="G172" s="370"/>
      <c r="H172" s="370"/>
      <c r="I172" s="370"/>
      <c r="J172" s="370"/>
      <c r="K172" s="370"/>
      <c r="L172" s="220"/>
    </row>
    <row r="173" spans="1:84" s="103" customFormat="1" ht="27.75" customHeight="1" x14ac:dyDescent="0.25">
      <c r="A173" s="342" t="s">
        <v>81</v>
      </c>
      <c r="B173" s="342"/>
      <c r="C173" s="342"/>
      <c r="D173" s="342"/>
      <c r="E173" s="342"/>
      <c r="F173" s="343"/>
      <c r="G173" s="130">
        <f>(G175)</f>
        <v>0</v>
      </c>
      <c r="H173" s="130">
        <f t="shared" ref="H173:K173" si="62">(H175)</f>
        <v>466.66</v>
      </c>
      <c r="I173" s="130">
        <f t="shared" si="62"/>
        <v>1493.44</v>
      </c>
      <c r="J173" s="130">
        <f t="shared" si="62"/>
        <v>2499.9300000000003</v>
      </c>
      <c r="K173" s="208">
        <f t="shared" si="62"/>
        <v>4460.0299999999988</v>
      </c>
      <c r="L173" s="219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  <c r="BI173" s="213"/>
      <c r="BJ173" s="213"/>
      <c r="BK173" s="213"/>
      <c r="BL173" s="213"/>
      <c r="BM173" s="213"/>
      <c r="BN173" s="213"/>
      <c r="BO173" s="213"/>
      <c r="BP173" s="213"/>
      <c r="BQ173" s="213"/>
      <c r="BR173" s="213"/>
      <c r="BS173" s="213"/>
      <c r="BT173" s="213"/>
      <c r="BU173" s="213"/>
      <c r="BV173" s="213"/>
      <c r="BW173" s="213"/>
      <c r="BX173" s="213"/>
      <c r="BY173" s="213"/>
      <c r="BZ173" s="213"/>
      <c r="CA173" s="213"/>
      <c r="CB173" s="213"/>
      <c r="CC173" s="213"/>
      <c r="CD173" s="213"/>
      <c r="CE173" s="213"/>
      <c r="CF173" s="213"/>
    </row>
    <row r="174" spans="1:84" s="103" customFormat="1" ht="25.9" customHeight="1" x14ac:dyDescent="0.2">
      <c r="A174" s="344" t="s">
        <v>93</v>
      </c>
      <c r="B174" s="344"/>
      <c r="C174" s="345"/>
      <c r="D174" s="102"/>
      <c r="E174" s="102"/>
      <c r="F174" s="102"/>
      <c r="G174" s="132"/>
      <c r="H174" s="132"/>
      <c r="I174" s="132"/>
      <c r="J174" s="132"/>
      <c r="K174" s="199"/>
      <c r="L174" s="219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  <c r="BI174" s="213"/>
      <c r="BJ174" s="213"/>
      <c r="BK174" s="213"/>
      <c r="BL174" s="213"/>
      <c r="BM174" s="213"/>
      <c r="BN174" s="213"/>
      <c r="BO174" s="213"/>
      <c r="BP174" s="213"/>
      <c r="BQ174" s="213"/>
      <c r="BR174" s="213"/>
      <c r="BS174" s="213"/>
      <c r="BT174" s="213"/>
      <c r="BU174" s="213"/>
      <c r="BV174" s="213"/>
      <c r="BW174" s="213"/>
      <c r="BX174" s="213"/>
      <c r="BY174" s="213"/>
      <c r="BZ174" s="213"/>
      <c r="CA174" s="213"/>
      <c r="CB174" s="213"/>
      <c r="CC174" s="213"/>
      <c r="CD174" s="213"/>
      <c r="CE174" s="213"/>
      <c r="CF174" s="213"/>
    </row>
    <row r="175" spans="1:84" s="103" customFormat="1" ht="38.25" customHeight="1" x14ac:dyDescent="0.2">
      <c r="A175" s="352" t="s">
        <v>250</v>
      </c>
      <c r="B175" s="374"/>
      <c r="C175" s="375"/>
      <c r="D175" s="102"/>
      <c r="E175" s="102"/>
      <c r="F175" s="102"/>
      <c r="G175" s="133">
        <f>(G176)</f>
        <v>0</v>
      </c>
      <c r="H175" s="133">
        <f t="shared" ref="H175:K175" si="63">(H176)</f>
        <v>466.66</v>
      </c>
      <c r="I175" s="133">
        <f t="shared" si="63"/>
        <v>1493.44</v>
      </c>
      <c r="J175" s="133">
        <f t="shared" si="63"/>
        <v>2499.9300000000003</v>
      </c>
      <c r="K175" s="200">
        <f t="shared" si="63"/>
        <v>4460.0299999999988</v>
      </c>
      <c r="L175" s="219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  <c r="BI175" s="213"/>
      <c r="BJ175" s="213"/>
      <c r="BK175" s="213"/>
      <c r="BL175" s="213"/>
      <c r="BM175" s="213"/>
      <c r="BN175" s="213"/>
      <c r="BO175" s="213"/>
      <c r="BP175" s="213"/>
      <c r="BQ175" s="213"/>
      <c r="BR175" s="213"/>
      <c r="BS175" s="213"/>
      <c r="BT175" s="213"/>
      <c r="BU175" s="213"/>
      <c r="BV175" s="213"/>
      <c r="BW175" s="213"/>
      <c r="BX175" s="213"/>
      <c r="BY175" s="213"/>
      <c r="BZ175" s="213"/>
      <c r="CA175" s="213"/>
      <c r="CB175" s="213"/>
      <c r="CC175" s="213"/>
      <c r="CD175" s="213"/>
      <c r="CE175" s="213"/>
      <c r="CF175" s="213"/>
    </row>
    <row r="176" spans="1:84" s="103" customFormat="1" ht="41.45" customHeight="1" x14ac:dyDescent="0.2">
      <c r="A176" s="352" t="s">
        <v>249</v>
      </c>
      <c r="B176" s="374"/>
      <c r="C176" s="375"/>
      <c r="D176" s="372" t="s">
        <v>84</v>
      </c>
      <c r="E176" s="373"/>
      <c r="F176" s="102"/>
      <c r="G176" s="134">
        <f>SUM(G177:G189)</f>
        <v>0</v>
      </c>
      <c r="H176" s="134">
        <f t="shared" ref="H176:K176" si="64">SUM(H177:H189)</f>
        <v>466.66</v>
      </c>
      <c r="I176" s="134">
        <f t="shared" si="64"/>
        <v>1493.44</v>
      </c>
      <c r="J176" s="134">
        <f t="shared" si="64"/>
        <v>2499.9300000000003</v>
      </c>
      <c r="K176" s="201">
        <f t="shared" si="64"/>
        <v>4460.0299999999988</v>
      </c>
      <c r="L176" s="219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  <c r="BI176" s="213"/>
      <c r="BJ176" s="213"/>
      <c r="BK176" s="213"/>
      <c r="BL176" s="213"/>
      <c r="BM176" s="213"/>
      <c r="BN176" s="213"/>
      <c r="BO176" s="213"/>
      <c r="BP176" s="213"/>
      <c r="BQ176" s="213"/>
      <c r="BR176" s="213"/>
      <c r="BS176" s="213"/>
      <c r="BT176" s="213"/>
      <c r="BU176" s="213"/>
      <c r="BV176" s="213"/>
      <c r="BW176" s="213"/>
      <c r="BX176" s="213"/>
      <c r="BY176" s="213"/>
      <c r="BZ176" s="213"/>
      <c r="CA176" s="213"/>
      <c r="CB176" s="213"/>
      <c r="CC176" s="213"/>
      <c r="CD176" s="213"/>
      <c r="CE176" s="213"/>
      <c r="CF176" s="213"/>
    </row>
    <row r="177" spans="1:84" s="103" customFormat="1" ht="15" customHeight="1" x14ac:dyDescent="0.2">
      <c r="A177" s="102" t="s">
        <v>214</v>
      </c>
      <c r="B177" s="113">
        <v>22</v>
      </c>
      <c r="C177" s="102" t="s">
        <v>85</v>
      </c>
      <c r="D177" s="135">
        <v>93.34</v>
      </c>
      <c r="E177" s="102">
        <v>16</v>
      </c>
      <c r="F177" s="102">
        <v>1</v>
      </c>
      <c r="G177" s="135">
        <v>0</v>
      </c>
      <c r="H177" s="135">
        <v>0</v>
      </c>
      <c r="I177" s="135">
        <f t="shared" ref="I177" si="65">D177*E177</f>
        <v>1493.44</v>
      </c>
      <c r="J177" s="135">
        <v>0</v>
      </c>
      <c r="K177" s="201">
        <f t="shared" ref="K177:K189" si="66">SUM(G177:J177)</f>
        <v>1493.44</v>
      </c>
      <c r="L177" s="219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13"/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  <c r="BI177" s="213"/>
      <c r="BJ177" s="213"/>
      <c r="BK177" s="213"/>
      <c r="BL177" s="213"/>
      <c r="BM177" s="213"/>
      <c r="BN177" s="213"/>
      <c r="BO177" s="213"/>
      <c r="BP177" s="213"/>
      <c r="BQ177" s="213"/>
      <c r="BR177" s="213"/>
      <c r="BS177" s="213"/>
      <c r="BT177" s="213"/>
      <c r="BU177" s="213"/>
      <c r="BV177" s="213"/>
      <c r="BW177" s="213"/>
      <c r="BX177" s="213"/>
      <c r="BY177" s="213"/>
      <c r="BZ177" s="213"/>
      <c r="CA177" s="213"/>
      <c r="CB177" s="213"/>
      <c r="CC177" s="213"/>
      <c r="CD177" s="213"/>
      <c r="CE177" s="213"/>
      <c r="CF177" s="213"/>
    </row>
    <row r="178" spans="1:84" s="103" customFormat="1" ht="15" customHeight="1" x14ac:dyDescent="0.2">
      <c r="A178" s="106" t="s">
        <v>221</v>
      </c>
      <c r="B178" s="138">
        <v>29</v>
      </c>
      <c r="C178" s="109" t="s">
        <v>85</v>
      </c>
      <c r="D178" s="135">
        <v>233.33</v>
      </c>
      <c r="E178" s="102">
        <v>2</v>
      </c>
      <c r="F178" s="102">
        <v>2</v>
      </c>
      <c r="G178" s="135">
        <v>0</v>
      </c>
      <c r="H178" s="135">
        <f>D178*E178</f>
        <v>466.66</v>
      </c>
      <c r="I178" s="135">
        <v>0</v>
      </c>
      <c r="J178" s="135">
        <v>0</v>
      </c>
      <c r="K178" s="201">
        <f t="shared" si="66"/>
        <v>466.66</v>
      </c>
      <c r="L178" s="219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  <c r="BI178" s="213"/>
      <c r="BJ178" s="213"/>
      <c r="BK178" s="213"/>
      <c r="BL178" s="213"/>
      <c r="BM178" s="213"/>
      <c r="BN178" s="213"/>
      <c r="BO178" s="213"/>
      <c r="BP178" s="213"/>
      <c r="BQ178" s="213"/>
      <c r="BR178" s="213"/>
      <c r="BS178" s="213"/>
      <c r="BT178" s="213"/>
      <c r="BU178" s="213"/>
      <c r="BV178" s="213"/>
      <c r="BW178" s="213"/>
      <c r="BX178" s="213"/>
      <c r="BY178" s="213"/>
      <c r="BZ178" s="213"/>
      <c r="CA178" s="213"/>
      <c r="CB178" s="213"/>
      <c r="CC178" s="213"/>
      <c r="CD178" s="213"/>
      <c r="CE178" s="213"/>
      <c r="CF178" s="213"/>
    </row>
    <row r="179" spans="1:84" s="103" customFormat="1" ht="15" customHeight="1" x14ac:dyDescent="0.2">
      <c r="A179" s="106" t="s">
        <v>222</v>
      </c>
      <c r="B179" s="138">
        <v>29</v>
      </c>
      <c r="C179" s="109" t="s">
        <v>85</v>
      </c>
      <c r="D179" s="135">
        <v>233.33</v>
      </c>
      <c r="E179" s="102">
        <v>2</v>
      </c>
      <c r="F179" s="102">
        <v>3</v>
      </c>
      <c r="G179" s="135">
        <v>0</v>
      </c>
      <c r="H179" s="135">
        <v>0</v>
      </c>
      <c r="I179" s="135">
        <v>0</v>
      </c>
      <c r="J179" s="135">
        <f>D179*E179</f>
        <v>466.66</v>
      </c>
      <c r="K179" s="201">
        <f t="shared" si="66"/>
        <v>466.66</v>
      </c>
      <c r="L179" s="219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  <c r="BI179" s="213"/>
      <c r="BJ179" s="213"/>
      <c r="BK179" s="213"/>
      <c r="BL179" s="213"/>
      <c r="BM179" s="213"/>
      <c r="BN179" s="213"/>
      <c r="BO179" s="213"/>
      <c r="BP179" s="213"/>
      <c r="BQ179" s="213"/>
      <c r="BR179" s="213"/>
      <c r="BS179" s="213"/>
      <c r="BT179" s="213"/>
      <c r="BU179" s="213"/>
      <c r="BV179" s="213"/>
      <c r="BW179" s="213"/>
      <c r="BX179" s="213"/>
      <c r="BY179" s="213"/>
      <c r="BZ179" s="213"/>
      <c r="CA179" s="213"/>
      <c r="CB179" s="213"/>
      <c r="CC179" s="213"/>
      <c r="CD179" s="213"/>
      <c r="CE179" s="213"/>
      <c r="CF179" s="213"/>
    </row>
    <row r="180" spans="1:84" s="103" customFormat="1" ht="18.75" customHeight="1" x14ac:dyDescent="0.2">
      <c r="A180" s="106" t="s">
        <v>223</v>
      </c>
      <c r="B180" s="138">
        <v>22</v>
      </c>
      <c r="C180" s="109" t="s">
        <v>85</v>
      </c>
      <c r="D180" s="135">
        <v>166.66</v>
      </c>
      <c r="E180" s="102">
        <v>1</v>
      </c>
      <c r="F180" s="102">
        <v>5</v>
      </c>
      <c r="G180" s="135">
        <v>0</v>
      </c>
      <c r="H180" s="135">
        <v>0</v>
      </c>
      <c r="I180" s="135">
        <v>0</v>
      </c>
      <c r="J180" s="135">
        <f>D180*E180</f>
        <v>166.66</v>
      </c>
      <c r="K180" s="201">
        <f t="shared" si="66"/>
        <v>166.66</v>
      </c>
      <c r="L180" s="219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  <c r="BI180" s="213"/>
      <c r="BJ180" s="213"/>
      <c r="BK180" s="213"/>
      <c r="BL180" s="213"/>
      <c r="BM180" s="213"/>
      <c r="BN180" s="213"/>
      <c r="BO180" s="213"/>
      <c r="BP180" s="213"/>
      <c r="BQ180" s="213"/>
      <c r="BR180" s="213"/>
      <c r="BS180" s="213"/>
      <c r="BT180" s="213"/>
      <c r="BU180" s="213"/>
      <c r="BV180" s="213"/>
      <c r="BW180" s="213"/>
      <c r="BX180" s="213"/>
      <c r="BY180" s="213"/>
      <c r="BZ180" s="213"/>
      <c r="CA180" s="213"/>
      <c r="CB180" s="213"/>
      <c r="CC180" s="213"/>
      <c r="CD180" s="213"/>
      <c r="CE180" s="213"/>
      <c r="CF180" s="213"/>
    </row>
    <row r="181" spans="1:84" s="103" customFormat="1" ht="15" customHeight="1" x14ac:dyDescent="0.2">
      <c r="A181" s="106" t="s">
        <v>224</v>
      </c>
      <c r="B181" s="138">
        <v>22</v>
      </c>
      <c r="C181" s="109" t="s">
        <v>85</v>
      </c>
      <c r="D181" s="135">
        <v>166.66</v>
      </c>
      <c r="E181" s="102">
        <v>2</v>
      </c>
      <c r="F181" s="102">
        <v>4</v>
      </c>
      <c r="G181" s="135">
        <v>0</v>
      </c>
      <c r="H181" s="135">
        <v>0</v>
      </c>
      <c r="I181" s="135">
        <v>0</v>
      </c>
      <c r="J181" s="135">
        <f>D181*E181</f>
        <v>333.32</v>
      </c>
      <c r="K181" s="201">
        <f t="shared" si="66"/>
        <v>333.32</v>
      </c>
      <c r="L181" s="219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  <c r="BI181" s="213"/>
      <c r="BJ181" s="213"/>
      <c r="BK181" s="213"/>
      <c r="BL181" s="213"/>
      <c r="BM181" s="213"/>
      <c r="BN181" s="213"/>
      <c r="BO181" s="213"/>
      <c r="BP181" s="213"/>
      <c r="BQ181" s="213"/>
      <c r="BR181" s="213"/>
      <c r="BS181" s="213"/>
      <c r="BT181" s="213"/>
      <c r="BU181" s="213"/>
      <c r="BV181" s="213"/>
      <c r="BW181" s="213"/>
      <c r="BX181" s="213"/>
      <c r="BY181" s="213"/>
      <c r="BZ181" s="213"/>
      <c r="CA181" s="213"/>
      <c r="CB181" s="213"/>
      <c r="CC181" s="213"/>
      <c r="CD181" s="213"/>
      <c r="CE181" s="213"/>
      <c r="CF181" s="213"/>
    </row>
    <row r="182" spans="1:84" s="103" customFormat="1" ht="15" customHeight="1" x14ac:dyDescent="0.2">
      <c r="A182" s="106" t="s">
        <v>225</v>
      </c>
      <c r="B182" s="138">
        <v>22</v>
      </c>
      <c r="C182" s="109" t="s">
        <v>85</v>
      </c>
      <c r="D182" s="135">
        <v>166.66</v>
      </c>
      <c r="E182" s="102">
        <v>1</v>
      </c>
      <c r="F182" s="102">
        <v>6</v>
      </c>
      <c r="G182" s="135">
        <v>0</v>
      </c>
      <c r="H182" s="135">
        <v>0</v>
      </c>
      <c r="I182" s="135">
        <v>0</v>
      </c>
      <c r="J182" s="135">
        <f t="shared" ref="J182:J189" si="67">D182*E182</f>
        <v>166.66</v>
      </c>
      <c r="K182" s="201">
        <f t="shared" si="66"/>
        <v>166.66</v>
      </c>
      <c r="L182" s="219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  <c r="AF182" s="213"/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  <c r="BI182" s="213"/>
      <c r="BJ182" s="213"/>
      <c r="BK182" s="213"/>
      <c r="BL182" s="213"/>
      <c r="BM182" s="213"/>
      <c r="BN182" s="213"/>
      <c r="BO182" s="213"/>
      <c r="BP182" s="213"/>
      <c r="BQ182" s="213"/>
      <c r="BR182" s="213"/>
      <c r="BS182" s="213"/>
      <c r="BT182" s="213"/>
      <c r="BU182" s="213"/>
      <c r="BV182" s="213"/>
      <c r="BW182" s="213"/>
      <c r="BX182" s="213"/>
      <c r="BY182" s="213"/>
      <c r="BZ182" s="213"/>
      <c r="CA182" s="213"/>
      <c r="CB182" s="213"/>
      <c r="CC182" s="213"/>
      <c r="CD182" s="213"/>
      <c r="CE182" s="213"/>
      <c r="CF182" s="213"/>
    </row>
    <row r="183" spans="1:84" s="103" customFormat="1" ht="15" customHeight="1" x14ac:dyDescent="0.2">
      <c r="A183" s="106" t="s">
        <v>226</v>
      </c>
      <c r="B183" s="138">
        <v>11</v>
      </c>
      <c r="C183" s="109" t="s">
        <v>85</v>
      </c>
      <c r="D183" s="135">
        <v>166.66</v>
      </c>
      <c r="E183" s="102">
        <v>1</v>
      </c>
      <c r="F183" s="102">
        <v>7</v>
      </c>
      <c r="G183" s="135">
        <v>0</v>
      </c>
      <c r="H183" s="135">
        <v>0</v>
      </c>
      <c r="I183" s="135">
        <v>0</v>
      </c>
      <c r="J183" s="135">
        <f t="shared" si="67"/>
        <v>166.66</v>
      </c>
      <c r="K183" s="201">
        <f t="shared" si="66"/>
        <v>166.66</v>
      </c>
      <c r="L183" s="219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13"/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  <c r="BI183" s="213"/>
      <c r="BJ183" s="213"/>
      <c r="BK183" s="213"/>
      <c r="BL183" s="213"/>
      <c r="BM183" s="213"/>
      <c r="BN183" s="213"/>
      <c r="BO183" s="213"/>
      <c r="BP183" s="213"/>
      <c r="BQ183" s="213"/>
      <c r="BR183" s="213"/>
      <c r="BS183" s="213"/>
      <c r="BT183" s="213"/>
      <c r="BU183" s="213"/>
      <c r="BV183" s="213"/>
      <c r="BW183" s="213"/>
      <c r="BX183" s="213"/>
      <c r="BY183" s="213"/>
      <c r="BZ183" s="213"/>
      <c r="CA183" s="213"/>
      <c r="CB183" s="213"/>
      <c r="CC183" s="213"/>
      <c r="CD183" s="213"/>
      <c r="CE183" s="213"/>
      <c r="CF183" s="213"/>
    </row>
    <row r="184" spans="1:84" s="103" customFormat="1" ht="15" customHeight="1" x14ac:dyDescent="0.2">
      <c r="A184" s="106" t="s">
        <v>227</v>
      </c>
      <c r="B184" s="138">
        <v>22</v>
      </c>
      <c r="C184" s="109" t="s">
        <v>85</v>
      </c>
      <c r="D184" s="135">
        <v>166.66</v>
      </c>
      <c r="E184" s="102">
        <v>1</v>
      </c>
      <c r="F184" s="102">
        <v>8</v>
      </c>
      <c r="G184" s="135">
        <v>0</v>
      </c>
      <c r="H184" s="135">
        <v>0</v>
      </c>
      <c r="I184" s="135">
        <v>0</v>
      </c>
      <c r="J184" s="135">
        <f t="shared" si="67"/>
        <v>166.66</v>
      </c>
      <c r="K184" s="201">
        <f t="shared" si="66"/>
        <v>166.66</v>
      </c>
      <c r="L184" s="219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  <c r="AF184" s="213"/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  <c r="BI184" s="213"/>
      <c r="BJ184" s="213"/>
      <c r="BK184" s="213"/>
      <c r="BL184" s="213"/>
      <c r="BM184" s="213"/>
      <c r="BN184" s="213"/>
      <c r="BO184" s="213"/>
      <c r="BP184" s="213"/>
      <c r="BQ184" s="213"/>
      <c r="BR184" s="213"/>
      <c r="BS184" s="213"/>
      <c r="BT184" s="213"/>
      <c r="BU184" s="213"/>
      <c r="BV184" s="213"/>
      <c r="BW184" s="213"/>
      <c r="BX184" s="213"/>
      <c r="BY184" s="213"/>
      <c r="BZ184" s="213"/>
      <c r="CA184" s="213"/>
      <c r="CB184" s="213"/>
      <c r="CC184" s="213"/>
      <c r="CD184" s="213"/>
      <c r="CE184" s="213"/>
      <c r="CF184" s="213"/>
    </row>
    <row r="185" spans="1:84" s="103" customFormat="1" ht="15" customHeight="1" x14ac:dyDescent="0.2">
      <c r="A185" s="106" t="s">
        <v>228</v>
      </c>
      <c r="B185" s="138">
        <v>22</v>
      </c>
      <c r="C185" s="109" t="s">
        <v>85</v>
      </c>
      <c r="D185" s="135">
        <v>166.66</v>
      </c>
      <c r="E185" s="102">
        <v>1</v>
      </c>
      <c r="F185" s="102">
        <v>9</v>
      </c>
      <c r="G185" s="135">
        <v>0</v>
      </c>
      <c r="H185" s="135">
        <v>0</v>
      </c>
      <c r="I185" s="135">
        <v>0</v>
      </c>
      <c r="J185" s="135">
        <f t="shared" si="67"/>
        <v>166.66</v>
      </c>
      <c r="K185" s="201">
        <f t="shared" si="66"/>
        <v>166.66</v>
      </c>
      <c r="L185" s="219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  <c r="AF185" s="213"/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  <c r="BI185" s="213"/>
      <c r="BJ185" s="213"/>
      <c r="BK185" s="213"/>
      <c r="BL185" s="213"/>
      <c r="BM185" s="213"/>
      <c r="BN185" s="213"/>
      <c r="BO185" s="213"/>
      <c r="BP185" s="213"/>
      <c r="BQ185" s="213"/>
      <c r="BR185" s="213"/>
      <c r="BS185" s="213"/>
      <c r="BT185" s="213"/>
      <c r="BU185" s="213"/>
      <c r="BV185" s="213"/>
      <c r="BW185" s="213"/>
      <c r="BX185" s="213"/>
      <c r="BY185" s="213"/>
      <c r="BZ185" s="213"/>
      <c r="CA185" s="213"/>
      <c r="CB185" s="213"/>
      <c r="CC185" s="213"/>
      <c r="CD185" s="213"/>
      <c r="CE185" s="213"/>
      <c r="CF185" s="213"/>
    </row>
    <row r="186" spans="1:84" s="103" customFormat="1" ht="15" customHeight="1" x14ac:dyDescent="0.2">
      <c r="A186" s="106" t="s">
        <v>229</v>
      </c>
      <c r="B186" s="138">
        <v>22</v>
      </c>
      <c r="C186" s="109" t="s">
        <v>85</v>
      </c>
      <c r="D186" s="135">
        <v>166.66</v>
      </c>
      <c r="E186" s="102">
        <v>1</v>
      </c>
      <c r="F186" s="102">
        <v>10</v>
      </c>
      <c r="G186" s="135">
        <v>0</v>
      </c>
      <c r="H186" s="135">
        <v>0</v>
      </c>
      <c r="I186" s="135">
        <v>0</v>
      </c>
      <c r="J186" s="135">
        <f t="shared" si="67"/>
        <v>166.66</v>
      </c>
      <c r="K186" s="201">
        <f t="shared" si="66"/>
        <v>166.66</v>
      </c>
      <c r="L186" s="219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  <c r="AF186" s="213"/>
      <c r="AG186" s="213"/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  <c r="BI186" s="213"/>
      <c r="BJ186" s="213"/>
      <c r="BK186" s="213"/>
      <c r="BL186" s="213"/>
      <c r="BM186" s="213"/>
      <c r="BN186" s="213"/>
      <c r="BO186" s="213"/>
      <c r="BP186" s="213"/>
      <c r="BQ186" s="213"/>
      <c r="BR186" s="213"/>
      <c r="BS186" s="213"/>
      <c r="BT186" s="213"/>
      <c r="BU186" s="213"/>
      <c r="BV186" s="213"/>
      <c r="BW186" s="213"/>
      <c r="BX186" s="213"/>
      <c r="BY186" s="213"/>
      <c r="BZ186" s="213"/>
      <c r="CA186" s="213"/>
      <c r="CB186" s="213"/>
      <c r="CC186" s="213"/>
      <c r="CD186" s="213"/>
      <c r="CE186" s="213"/>
      <c r="CF186" s="213"/>
    </row>
    <row r="187" spans="1:84" s="103" customFormat="1" ht="30" customHeight="1" x14ac:dyDescent="0.2">
      <c r="A187" s="181" t="s">
        <v>230</v>
      </c>
      <c r="B187" s="138">
        <v>22</v>
      </c>
      <c r="C187" s="109" t="s">
        <v>85</v>
      </c>
      <c r="D187" s="135">
        <v>166.66</v>
      </c>
      <c r="E187" s="102">
        <v>1</v>
      </c>
      <c r="F187" s="102">
        <v>11</v>
      </c>
      <c r="G187" s="135">
        <v>0</v>
      </c>
      <c r="H187" s="135">
        <v>0</v>
      </c>
      <c r="I187" s="135">
        <v>0</v>
      </c>
      <c r="J187" s="135">
        <f t="shared" si="67"/>
        <v>166.66</v>
      </c>
      <c r="K187" s="201">
        <f t="shared" si="66"/>
        <v>166.66</v>
      </c>
      <c r="L187" s="219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  <c r="BI187" s="213"/>
      <c r="BJ187" s="213"/>
      <c r="BK187" s="213"/>
      <c r="BL187" s="213"/>
      <c r="BM187" s="213"/>
      <c r="BN187" s="213"/>
      <c r="BO187" s="213"/>
      <c r="BP187" s="213"/>
      <c r="BQ187" s="213"/>
      <c r="BR187" s="213"/>
      <c r="BS187" s="213"/>
      <c r="BT187" s="213"/>
      <c r="BU187" s="213"/>
      <c r="BV187" s="213"/>
      <c r="BW187" s="213"/>
      <c r="BX187" s="213"/>
      <c r="BY187" s="213"/>
      <c r="BZ187" s="213"/>
      <c r="CA187" s="213"/>
      <c r="CB187" s="213"/>
      <c r="CC187" s="213"/>
      <c r="CD187" s="213"/>
      <c r="CE187" s="213"/>
      <c r="CF187" s="213"/>
    </row>
    <row r="188" spans="1:84" s="103" customFormat="1" ht="15" customHeight="1" x14ac:dyDescent="0.2">
      <c r="A188" s="106" t="s">
        <v>231</v>
      </c>
      <c r="B188" s="138">
        <v>29</v>
      </c>
      <c r="C188" s="109" t="s">
        <v>85</v>
      </c>
      <c r="D188" s="135">
        <v>200</v>
      </c>
      <c r="E188" s="102">
        <v>2</v>
      </c>
      <c r="F188" s="102">
        <v>12</v>
      </c>
      <c r="G188" s="135">
        <v>0</v>
      </c>
      <c r="H188" s="135">
        <v>0</v>
      </c>
      <c r="I188" s="135">
        <v>0</v>
      </c>
      <c r="J188" s="135">
        <f t="shared" si="67"/>
        <v>400</v>
      </c>
      <c r="K188" s="201">
        <f t="shared" si="66"/>
        <v>400</v>
      </c>
      <c r="L188" s="219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  <c r="BI188" s="213"/>
      <c r="BJ188" s="213"/>
      <c r="BK188" s="213"/>
      <c r="BL188" s="213"/>
      <c r="BM188" s="213"/>
      <c r="BN188" s="213"/>
      <c r="BO188" s="213"/>
      <c r="BP188" s="213"/>
      <c r="BQ188" s="213"/>
      <c r="BR188" s="213"/>
      <c r="BS188" s="213"/>
      <c r="BT188" s="213"/>
      <c r="BU188" s="213"/>
      <c r="BV188" s="213"/>
      <c r="BW188" s="213"/>
      <c r="BX188" s="213"/>
      <c r="BY188" s="213"/>
      <c r="BZ188" s="213"/>
      <c r="CA188" s="213"/>
      <c r="CB188" s="213"/>
      <c r="CC188" s="213"/>
      <c r="CD188" s="213"/>
      <c r="CE188" s="213"/>
      <c r="CF188" s="213"/>
    </row>
    <row r="189" spans="1:84" s="103" customFormat="1" ht="15" customHeight="1" x14ac:dyDescent="0.2">
      <c r="A189" s="113" t="s">
        <v>232</v>
      </c>
      <c r="B189" s="147">
        <v>11</v>
      </c>
      <c r="C189" s="113" t="s">
        <v>85</v>
      </c>
      <c r="D189" s="139">
        <v>133.33000000000001</v>
      </c>
      <c r="E189" s="113">
        <v>1</v>
      </c>
      <c r="F189" s="113">
        <v>13</v>
      </c>
      <c r="G189" s="139">
        <v>0</v>
      </c>
      <c r="H189" s="139">
        <v>0</v>
      </c>
      <c r="I189" s="139">
        <v>0</v>
      </c>
      <c r="J189" s="139">
        <f t="shared" si="67"/>
        <v>133.33000000000001</v>
      </c>
      <c r="K189" s="209">
        <f t="shared" si="66"/>
        <v>133.33000000000001</v>
      </c>
      <c r="L189" s="219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  <c r="BI189" s="213"/>
      <c r="BJ189" s="213"/>
      <c r="BK189" s="213"/>
      <c r="BL189" s="213"/>
      <c r="BM189" s="213"/>
      <c r="BN189" s="213"/>
      <c r="BO189" s="213"/>
      <c r="BP189" s="213"/>
      <c r="BQ189" s="213"/>
      <c r="BR189" s="213"/>
      <c r="BS189" s="213"/>
      <c r="BT189" s="213"/>
      <c r="BU189" s="213"/>
      <c r="BV189" s="213"/>
      <c r="BW189" s="213"/>
      <c r="BX189" s="213"/>
      <c r="BY189" s="213"/>
      <c r="BZ189" s="213"/>
      <c r="CA189" s="213"/>
      <c r="CB189" s="213"/>
      <c r="CC189" s="213"/>
      <c r="CD189" s="213"/>
      <c r="CE189" s="213"/>
      <c r="CF189" s="213"/>
    </row>
    <row r="190" spans="1:84" s="103" customFormat="1" ht="15" customHeight="1" x14ac:dyDescent="0.25">
      <c r="A190" s="340" t="s">
        <v>233</v>
      </c>
      <c r="B190" s="341"/>
      <c r="C190" s="341"/>
      <c r="D190" s="341"/>
      <c r="E190" s="341"/>
      <c r="F190" s="341"/>
      <c r="G190" s="341"/>
      <c r="H190" s="341"/>
      <c r="I190" s="341"/>
      <c r="J190" s="341"/>
      <c r="K190" s="341"/>
      <c r="L190" s="219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  <c r="BI190" s="213"/>
      <c r="BJ190" s="213"/>
      <c r="BK190" s="213"/>
      <c r="BL190" s="213"/>
      <c r="BM190" s="213"/>
      <c r="BN190" s="213"/>
      <c r="BO190" s="213"/>
      <c r="BP190" s="213"/>
      <c r="BQ190" s="213"/>
      <c r="BR190" s="213"/>
      <c r="BS190" s="213"/>
      <c r="BT190" s="213"/>
      <c r="BU190" s="213"/>
      <c r="BV190" s="213"/>
      <c r="BW190" s="213"/>
      <c r="BX190" s="213"/>
      <c r="BY190" s="213"/>
      <c r="BZ190" s="213"/>
      <c r="CA190" s="213"/>
      <c r="CB190" s="213"/>
      <c r="CC190" s="213"/>
      <c r="CD190" s="213"/>
      <c r="CE190" s="213"/>
      <c r="CF190" s="213"/>
    </row>
    <row r="191" spans="1:84" s="103" customFormat="1" ht="15" customHeight="1" x14ac:dyDescent="0.25">
      <c r="A191" s="342" t="s">
        <v>81</v>
      </c>
      <c r="B191" s="342"/>
      <c r="C191" s="342"/>
      <c r="D191" s="342"/>
      <c r="E191" s="342"/>
      <c r="F191" s="343"/>
      <c r="G191" s="130">
        <f>(G192)</f>
        <v>0</v>
      </c>
      <c r="H191" s="130">
        <f t="shared" ref="H191:K191" si="68">(H192)</f>
        <v>6253.5</v>
      </c>
      <c r="I191" s="130">
        <f t="shared" si="68"/>
        <v>11120.76</v>
      </c>
      <c r="J191" s="130">
        <f t="shared" si="68"/>
        <v>2333.3000000000002</v>
      </c>
      <c r="K191" s="208">
        <f t="shared" si="68"/>
        <v>19707.559999999998</v>
      </c>
      <c r="L191" s="219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  <c r="BI191" s="213"/>
      <c r="BJ191" s="213"/>
      <c r="BK191" s="213"/>
      <c r="BL191" s="213"/>
      <c r="BM191" s="213"/>
      <c r="BN191" s="213"/>
      <c r="BO191" s="213"/>
      <c r="BP191" s="213"/>
      <c r="BQ191" s="213"/>
      <c r="BR191" s="213"/>
      <c r="BS191" s="213"/>
      <c r="BT191" s="213"/>
      <c r="BU191" s="213"/>
      <c r="BV191" s="213"/>
      <c r="BW191" s="213"/>
      <c r="BX191" s="213"/>
      <c r="BY191" s="213"/>
      <c r="BZ191" s="213"/>
      <c r="CA191" s="213"/>
      <c r="CB191" s="213"/>
      <c r="CC191" s="213"/>
      <c r="CD191" s="213"/>
      <c r="CE191" s="213"/>
      <c r="CF191" s="213"/>
    </row>
    <row r="192" spans="1:84" s="103" customFormat="1" ht="30.75" customHeight="1" x14ac:dyDescent="0.2">
      <c r="A192" s="344" t="s">
        <v>234</v>
      </c>
      <c r="B192" s="344"/>
      <c r="C192" s="345"/>
      <c r="D192" s="102"/>
      <c r="E192" s="102"/>
      <c r="F192" s="102"/>
      <c r="G192" s="132">
        <f>SUM(G193,G199,G205,G211,G216)</f>
        <v>0</v>
      </c>
      <c r="H192" s="132">
        <f>SUM(H193,H199,H205,H211,H216)</f>
        <v>6253.5</v>
      </c>
      <c r="I192" s="132">
        <f>SUM(I193,I199,I205,I211,I216)</f>
        <v>11120.76</v>
      </c>
      <c r="J192" s="132">
        <f>SUM(J193,J199,J205,J211,J216)</f>
        <v>2333.3000000000002</v>
      </c>
      <c r="K192" s="199">
        <f>SUM(K193,K199,K205,K211,K216)</f>
        <v>19707.559999999998</v>
      </c>
      <c r="L192" s="219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  <c r="BI192" s="213"/>
      <c r="BJ192" s="213"/>
      <c r="BK192" s="213"/>
      <c r="BL192" s="213"/>
      <c r="BM192" s="213"/>
      <c r="BN192" s="213"/>
      <c r="BO192" s="213"/>
      <c r="BP192" s="213"/>
      <c r="BQ192" s="213"/>
      <c r="BR192" s="213"/>
      <c r="BS192" s="213"/>
      <c r="BT192" s="213"/>
      <c r="BU192" s="213"/>
      <c r="BV192" s="213"/>
      <c r="BW192" s="213"/>
      <c r="BX192" s="213"/>
      <c r="BY192" s="213"/>
      <c r="BZ192" s="213"/>
      <c r="CA192" s="213"/>
      <c r="CB192" s="213"/>
      <c r="CC192" s="213"/>
      <c r="CD192" s="213"/>
      <c r="CE192" s="213"/>
      <c r="CF192" s="213"/>
    </row>
    <row r="193" spans="1:84" s="103" customFormat="1" ht="28.9" customHeight="1" x14ac:dyDescent="0.2">
      <c r="A193" s="346" t="s">
        <v>251</v>
      </c>
      <c r="B193" s="347"/>
      <c r="C193" s="348"/>
      <c r="D193" s="102"/>
      <c r="E193" s="102"/>
      <c r="F193" s="102"/>
      <c r="G193" s="148">
        <f>SUM(G194:G198)</f>
        <v>0</v>
      </c>
      <c r="H193" s="148">
        <f t="shared" ref="H193:K193" si="69">SUM(H194:H198)</f>
        <v>2240.16</v>
      </c>
      <c r="I193" s="148">
        <f t="shared" si="69"/>
        <v>9440.64</v>
      </c>
      <c r="J193" s="148">
        <f t="shared" si="69"/>
        <v>0</v>
      </c>
      <c r="K193" s="210">
        <f t="shared" si="69"/>
        <v>11680.8</v>
      </c>
      <c r="L193" s="219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  <c r="BI193" s="213"/>
      <c r="BJ193" s="213"/>
      <c r="BK193" s="213"/>
      <c r="BL193" s="213"/>
      <c r="BM193" s="213"/>
      <c r="BN193" s="213"/>
      <c r="BO193" s="213"/>
      <c r="BP193" s="213"/>
      <c r="BQ193" s="213"/>
      <c r="BR193" s="213"/>
      <c r="BS193" s="213"/>
      <c r="BT193" s="213"/>
      <c r="BU193" s="213"/>
      <c r="BV193" s="213"/>
      <c r="BW193" s="213"/>
      <c r="BX193" s="213"/>
      <c r="BY193" s="213"/>
      <c r="BZ193" s="213"/>
      <c r="CA193" s="213"/>
      <c r="CB193" s="213"/>
      <c r="CC193" s="213"/>
      <c r="CD193" s="213"/>
      <c r="CE193" s="213"/>
      <c r="CF193" s="213"/>
    </row>
    <row r="194" spans="1:84" s="103" customFormat="1" ht="25.9" customHeight="1" x14ac:dyDescent="0.2">
      <c r="A194" s="346" t="s">
        <v>252</v>
      </c>
      <c r="B194" s="347"/>
      <c r="C194" s="348"/>
      <c r="D194" s="372" t="s">
        <v>84</v>
      </c>
      <c r="E194" s="373"/>
      <c r="F194" s="102"/>
      <c r="G194" s="134">
        <f>SUM(G195:G198)</f>
        <v>0</v>
      </c>
      <c r="H194" s="134">
        <f>SUM(H195:H198)</f>
        <v>1120.08</v>
      </c>
      <c r="I194" s="134">
        <f>SUM(I195:I198)</f>
        <v>4720.32</v>
      </c>
      <c r="J194" s="134">
        <f>SUM(J195:J198)</f>
        <v>0</v>
      </c>
      <c r="K194" s="201">
        <f>SUM(K195:K198)</f>
        <v>5840.4</v>
      </c>
      <c r="L194" s="219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  <c r="BI194" s="213"/>
      <c r="BJ194" s="213"/>
      <c r="BK194" s="213"/>
      <c r="BL194" s="213"/>
      <c r="BM194" s="213"/>
      <c r="BN194" s="213"/>
      <c r="BO194" s="213"/>
      <c r="BP194" s="213"/>
      <c r="BQ194" s="213"/>
      <c r="BR194" s="213"/>
      <c r="BS194" s="213"/>
      <c r="BT194" s="213"/>
      <c r="BU194" s="213"/>
      <c r="BV194" s="213"/>
      <c r="BW194" s="213"/>
      <c r="BX194" s="213"/>
      <c r="BY194" s="213"/>
      <c r="BZ194" s="213"/>
      <c r="CA194" s="213"/>
      <c r="CB194" s="213"/>
      <c r="CC194" s="213"/>
      <c r="CD194" s="213"/>
      <c r="CE194" s="213"/>
      <c r="CF194" s="213"/>
    </row>
    <row r="195" spans="1:84" s="103" customFormat="1" ht="15" customHeight="1" x14ac:dyDescent="0.2">
      <c r="A195" s="102" t="s">
        <v>235</v>
      </c>
      <c r="B195" s="102"/>
      <c r="C195" s="102" t="s">
        <v>85</v>
      </c>
      <c r="D195" s="135">
        <v>166.66</v>
      </c>
      <c r="E195" s="102">
        <v>12</v>
      </c>
      <c r="F195" s="102">
        <v>1</v>
      </c>
      <c r="G195" s="135">
        <v>0</v>
      </c>
      <c r="H195" s="135">
        <v>0</v>
      </c>
      <c r="I195" s="135">
        <f t="shared" ref="I195:I196" si="70">D195*E195</f>
        <v>1999.92</v>
      </c>
      <c r="J195" s="135">
        <v>0</v>
      </c>
      <c r="K195" s="201">
        <f t="shared" ref="K195:K198" si="71">SUM(G195:J195)</f>
        <v>1999.92</v>
      </c>
      <c r="L195" s="219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  <c r="BI195" s="213"/>
      <c r="BJ195" s="213"/>
      <c r="BK195" s="213"/>
      <c r="BL195" s="213"/>
      <c r="BM195" s="213"/>
      <c r="BN195" s="213"/>
      <c r="BO195" s="213"/>
      <c r="BP195" s="213"/>
      <c r="BQ195" s="213"/>
      <c r="BR195" s="213"/>
      <c r="BS195" s="213"/>
      <c r="BT195" s="213"/>
      <c r="BU195" s="213"/>
      <c r="BV195" s="213"/>
      <c r="BW195" s="213"/>
      <c r="BX195" s="213"/>
      <c r="BY195" s="213"/>
      <c r="BZ195" s="213"/>
      <c r="CA195" s="213"/>
      <c r="CB195" s="213"/>
      <c r="CC195" s="213"/>
      <c r="CD195" s="213"/>
      <c r="CE195" s="213"/>
      <c r="CF195" s="213"/>
    </row>
    <row r="196" spans="1:84" s="103" customFormat="1" ht="15" customHeight="1" x14ac:dyDescent="0.2">
      <c r="A196" s="102" t="s">
        <v>205</v>
      </c>
      <c r="B196" s="102">
        <v>22</v>
      </c>
      <c r="C196" s="102" t="s">
        <v>85</v>
      </c>
      <c r="D196" s="135">
        <v>93.34</v>
      </c>
      <c r="E196" s="102">
        <v>12</v>
      </c>
      <c r="F196" s="102">
        <v>1</v>
      </c>
      <c r="G196" s="135">
        <v>0</v>
      </c>
      <c r="H196" s="135">
        <v>0</v>
      </c>
      <c r="I196" s="135">
        <f t="shared" si="70"/>
        <v>1120.08</v>
      </c>
      <c r="J196" s="135">
        <v>0</v>
      </c>
      <c r="K196" s="201">
        <f t="shared" si="71"/>
        <v>1120.08</v>
      </c>
      <c r="L196" s="219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  <c r="BI196" s="213"/>
      <c r="BJ196" s="213"/>
      <c r="BK196" s="213"/>
      <c r="BL196" s="213"/>
      <c r="BM196" s="213"/>
      <c r="BN196" s="213"/>
      <c r="BO196" s="213"/>
      <c r="BP196" s="213"/>
      <c r="BQ196" s="213"/>
      <c r="BR196" s="213"/>
      <c r="BS196" s="213"/>
      <c r="BT196" s="213"/>
      <c r="BU196" s="213"/>
      <c r="BV196" s="213"/>
      <c r="BW196" s="213"/>
      <c r="BX196" s="213"/>
      <c r="BY196" s="213"/>
      <c r="BZ196" s="213"/>
      <c r="CA196" s="213"/>
      <c r="CB196" s="213"/>
      <c r="CC196" s="213"/>
      <c r="CD196" s="213"/>
      <c r="CE196" s="213"/>
      <c r="CF196" s="213"/>
    </row>
    <row r="197" spans="1:84" s="103" customFormat="1" ht="15" customHeight="1" x14ac:dyDescent="0.2">
      <c r="A197" s="113" t="s">
        <v>202</v>
      </c>
      <c r="B197" s="113">
        <v>36</v>
      </c>
      <c r="C197" s="113" t="s">
        <v>85</v>
      </c>
      <c r="D197" s="139">
        <v>33.340000000000003</v>
      </c>
      <c r="E197" s="113">
        <v>48</v>
      </c>
      <c r="F197" s="113">
        <v>1</v>
      </c>
      <c r="G197" s="139">
        <v>0</v>
      </c>
      <c r="H197" s="139">
        <v>0</v>
      </c>
      <c r="I197" s="139">
        <f>D197*E197</f>
        <v>1600.3200000000002</v>
      </c>
      <c r="J197" s="139">
        <v>0</v>
      </c>
      <c r="K197" s="209">
        <f t="shared" si="71"/>
        <v>1600.3200000000002</v>
      </c>
      <c r="L197" s="219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  <c r="BI197" s="213"/>
      <c r="BJ197" s="213"/>
      <c r="BK197" s="213"/>
      <c r="BL197" s="213"/>
      <c r="BM197" s="213"/>
      <c r="BN197" s="213"/>
      <c r="BO197" s="213"/>
      <c r="BP197" s="213"/>
      <c r="BQ197" s="213"/>
      <c r="BR197" s="213"/>
      <c r="BS197" s="213"/>
      <c r="BT197" s="213"/>
      <c r="BU197" s="213"/>
      <c r="BV197" s="213"/>
      <c r="BW197" s="213"/>
      <c r="BX197" s="213"/>
      <c r="BY197" s="213"/>
      <c r="BZ197" s="213"/>
      <c r="CA197" s="213"/>
      <c r="CB197" s="213"/>
      <c r="CC197" s="213"/>
      <c r="CD197" s="213"/>
      <c r="CE197" s="213"/>
      <c r="CF197" s="213"/>
    </row>
    <row r="198" spans="1:84" s="103" customFormat="1" ht="15" customHeight="1" x14ac:dyDescent="0.2">
      <c r="A198" s="114" t="s">
        <v>211</v>
      </c>
      <c r="B198" s="114">
        <v>11</v>
      </c>
      <c r="C198" s="114" t="s">
        <v>89</v>
      </c>
      <c r="D198" s="135">
        <v>93.34</v>
      </c>
      <c r="E198" s="114">
        <v>12</v>
      </c>
      <c r="F198" s="114">
        <v>2</v>
      </c>
      <c r="G198" s="118">
        <v>0</v>
      </c>
      <c r="H198" s="118">
        <f>D198*E198</f>
        <v>1120.08</v>
      </c>
      <c r="I198" s="118">
        <v>0</v>
      </c>
      <c r="J198" s="118">
        <v>0</v>
      </c>
      <c r="K198" s="195">
        <f t="shared" si="71"/>
        <v>1120.08</v>
      </c>
      <c r="L198" s="219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  <c r="BI198" s="213"/>
      <c r="BJ198" s="213"/>
      <c r="BK198" s="213"/>
      <c r="BL198" s="213"/>
      <c r="BM198" s="213"/>
      <c r="BN198" s="213"/>
      <c r="BO198" s="213"/>
      <c r="BP198" s="213"/>
      <c r="BQ198" s="213"/>
      <c r="BR198" s="213"/>
      <c r="BS198" s="213"/>
      <c r="BT198" s="213"/>
      <c r="BU198" s="213"/>
      <c r="BV198" s="213"/>
      <c r="BW198" s="213"/>
      <c r="BX198" s="213"/>
      <c r="BY198" s="213"/>
      <c r="BZ198" s="213"/>
      <c r="CA198" s="213"/>
      <c r="CB198" s="213"/>
      <c r="CC198" s="213"/>
      <c r="CD198" s="213"/>
      <c r="CE198" s="213"/>
      <c r="CF198" s="213"/>
    </row>
    <row r="199" spans="1:84" s="103" customFormat="1" ht="30" customHeight="1" x14ac:dyDescent="0.2">
      <c r="A199" s="349" t="s">
        <v>95</v>
      </c>
      <c r="B199" s="350"/>
      <c r="C199" s="351"/>
      <c r="D199" s="102"/>
      <c r="E199" s="102"/>
      <c r="F199" s="102"/>
      <c r="G199" s="148">
        <f>SUM(G200:G204)</f>
        <v>0</v>
      </c>
      <c r="H199" s="148">
        <f t="shared" ref="H199:K199" si="72">SUM(H200:H204)</f>
        <v>2053.3200000000002</v>
      </c>
      <c r="I199" s="148">
        <f t="shared" si="72"/>
        <v>746.72</v>
      </c>
      <c r="J199" s="148">
        <f t="shared" si="72"/>
        <v>1866.64</v>
      </c>
      <c r="K199" s="210">
        <f t="shared" si="72"/>
        <v>4666.68</v>
      </c>
      <c r="L199" s="219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  <c r="BI199" s="213"/>
      <c r="BJ199" s="213"/>
      <c r="BK199" s="213"/>
      <c r="BL199" s="213"/>
      <c r="BM199" s="213"/>
      <c r="BN199" s="213"/>
      <c r="BO199" s="213"/>
      <c r="BP199" s="213"/>
      <c r="BQ199" s="213"/>
      <c r="BR199" s="213"/>
      <c r="BS199" s="213"/>
      <c r="BT199" s="213"/>
      <c r="BU199" s="213"/>
      <c r="BV199" s="213"/>
      <c r="BW199" s="213"/>
      <c r="BX199" s="213"/>
      <c r="BY199" s="213"/>
      <c r="BZ199" s="213"/>
      <c r="CA199" s="213"/>
      <c r="CB199" s="213"/>
      <c r="CC199" s="213"/>
      <c r="CD199" s="213"/>
      <c r="CE199" s="213"/>
      <c r="CF199" s="213"/>
    </row>
    <row r="200" spans="1:84" s="103" customFormat="1" ht="27" customHeight="1" x14ac:dyDescent="0.2">
      <c r="A200" s="335" t="s">
        <v>278</v>
      </c>
      <c r="B200" s="336"/>
      <c r="C200" s="337"/>
      <c r="D200" s="338" t="s">
        <v>84</v>
      </c>
      <c r="E200" s="339"/>
      <c r="F200" s="182"/>
      <c r="G200" s="183">
        <f>SUM(G201:G204)</f>
        <v>0</v>
      </c>
      <c r="H200" s="183">
        <f>SUM(H201:H204)</f>
        <v>1026.6600000000001</v>
      </c>
      <c r="I200" s="183">
        <f>SUM(I201:I204)</f>
        <v>373.36</v>
      </c>
      <c r="J200" s="183">
        <f>SUM(J201:J204)</f>
        <v>933.32</v>
      </c>
      <c r="K200" s="211">
        <f>SUM(K201:K204)</f>
        <v>2333.34</v>
      </c>
      <c r="L200" s="219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  <c r="BI200" s="213"/>
      <c r="BJ200" s="213"/>
      <c r="BK200" s="213"/>
      <c r="BL200" s="213"/>
      <c r="BM200" s="213"/>
      <c r="BN200" s="213"/>
      <c r="BO200" s="213"/>
      <c r="BP200" s="213"/>
      <c r="BQ200" s="213"/>
      <c r="BR200" s="213"/>
      <c r="BS200" s="213"/>
      <c r="BT200" s="213"/>
      <c r="BU200" s="213"/>
      <c r="BV200" s="213"/>
      <c r="BW200" s="213"/>
      <c r="BX200" s="213"/>
      <c r="BY200" s="213"/>
      <c r="BZ200" s="213"/>
      <c r="CA200" s="213"/>
      <c r="CB200" s="213"/>
      <c r="CC200" s="213"/>
      <c r="CD200" s="213"/>
      <c r="CE200" s="213"/>
      <c r="CF200" s="213"/>
    </row>
    <row r="201" spans="1:84" s="103" customFormat="1" ht="15" customHeight="1" x14ac:dyDescent="0.2">
      <c r="A201" s="102" t="s">
        <v>205</v>
      </c>
      <c r="B201" s="102">
        <v>22</v>
      </c>
      <c r="C201" s="102" t="s">
        <v>85</v>
      </c>
      <c r="D201" s="135">
        <v>93.34</v>
      </c>
      <c r="E201" s="102">
        <v>4</v>
      </c>
      <c r="F201" s="102">
        <v>1</v>
      </c>
      <c r="G201" s="135">
        <v>0</v>
      </c>
      <c r="H201" s="135">
        <v>0</v>
      </c>
      <c r="I201" s="135">
        <f>D201*E201</f>
        <v>373.36</v>
      </c>
      <c r="J201" s="135">
        <v>0</v>
      </c>
      <c r="K201" s="201">
        <f t="shared" ref="K201:K204" si="73">SUM(G201:J201)</f>
        <v>373.36</v>
      </c>
      <c r="L201" s="219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  <c r="BI201" s="213"/>
      <c r="BJ201" s="213"/>
      <c r="BK201" s="213"/>
      <c r="BL201" s="213"/>
      <c r="BM201" s="213"/>
      <c r="BN201" s="213"/>
      <c r="BO201" s="213"/>
      <c r="BP201" s="213"/>
      <c r="BQ201" s="213"/>
      <c r="BR201" s="213"/>
      <c r="BS201" s="213"/>
      <c r="BT201" s="213"/>
      <c r="BU201" s="213"/>
      <c r="BV201" s="213"/>
      <c r="BW201" s="213"/>
      <c r="BX201" s="213"/>
      <c r="BY201" s="213"/>
      <c r="BZ201" s="213"/>
      <c r="CA201" s="213"/>
      <c r="CB201" s="213"/>
      <c r="CC201" s="213"/>
      <c r="CD201" s="213"/>
      <c r="CE201" s="213"/>
      <c r="CF201" s="213"/>
    </row>
    <row r="202" spans="1:84" s="103" customFormat="1" ht="15" customHeight="1" x14ac:dyDescent="0.2">
      <c r="A202" s="102" t="s">
        <v>222</v>
      </c>
      <c r="B202" s="102">
        <v>29</v>
      </c>
      <c r="C202" s="102" t="s">
        <v>85</v>
      </c>
      <c r="D202" s="135">
        <v>233.33</v>
      </c>
      <c r="E202" s="102">
        <v>4</v>
      </c>
      <c r="F202" s="102">
        <v>3</v>
      </c>
      <c r="G202" s="135">
        <v>0</v>
      </c>
      <c r="H202" s="135">
        <v>0</v>
      </c>
      <c r="I202" s="135">
        <v>0</v>
      </c>
      <c r="J202" s="135">
        <f>D202*E202</f>
        <v>933.32</v>
      </c>
      <c r="K202" s="201">
        <f t="shared" si="73"/>
        <v>933.32</v>
      </c>
      <c r="L202" s="219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  <c r="BI202" s="213"/>
      <c r="BJ202" s="213"/>
      <c r="BK202" s="213"/>
      <c r="BL202" s="213"/>
      <c r="BM202" s="213"/>
      <c r="BN202" s="213"/>
      <c r="BO202" s="213"/>
      <c r="BP202" s="213"/>
      <c r="BQ202" s="213"/>
      <c r="BR202" s="213"/>
      <c r="BS202" s="213"/>
      <c r="BT202" s="213"/>
      <c r="BU202" s="213"/>
      <c r="BV202" s="213"/>
      <c r="BW202" s="213"/>
      <c r="BX202" s="213"/>
      <c r="BY202" s="213"/>
      <c r="BZ202" s="213"/>
      <c r="CA202" s="213"/>
      <c r="CB202" s="213"/>
      <c r="CC202" s="213"/>
      <c r="CD202" s="213"/>
      <c r="CE202" s="213"/>
      <c r="CF202" s="213"/>
    </row>
    <row r="203" spans="1:84" s="103" customFormat="1" ht="15" customHeight="1" x14ac:dyDescent="0.2">
      <c r="A203" s="102" t="s">
        <v>221</v>
      </c>
      <c r="B203" s="113">
        <v>29</v>
      </c>
      <c r="C203" s="113" t="s">
        <v>85</v>
      </c>
      <c r="D203" s="139">
        <v>233.33</v>
      </c>
      <c r="E203" s="113">
        <v>4</v>
      </c>
      <c r="F203" s="113">
        <v>2</v>
      </c>
      <c r="G203" s="139">
        <v>0</v>
      </c>
      <c r="H203" s="139">
        <f>D203*E203</f>
        <v>933.32</v>
      </c>
      <c r="I203" s="139">
        <v>0</v>
      </c>
      <c r="J203" s="139">
        <v>0</v>
      </c>
      <c r="K203" s="209">
        <f t="shared" si="73"/>
        <v>933.32</v>
      </c>
      <c r="L203" s="219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  <c r="BI203" s="213"/>
      <c r="BJ203" s="213"/>
      <c r="BK203" s="213"/>
      <c r="BL203" s="213"/>
      <c r="BM203" s="213"/>
      <c r="BN203" s="213"/>
      <c r="BO203" s="213"/>
      <c r="BP203" s="213"/>
      <c r="BQ203" s="213"/>
      <c r="BR203" s="213"/>
      <c r="BS203" s="213"/>
      <c r="BT203" s="213"/>
      <c r="BU203" s="213"/>
      <c r="BV203" s="213"/>
      <c r="BW203" s="213"/>
      <c r="BX203" s="213"/>
      <c r="BY203" s="213"/>
      <c r="BZ203" s="213"/>
      <c r="CA203" s="213"/>
      <c r="CB203" s="213"/>
      <c r="CC203" s="213"/>
      <c r="CD203" s="213"/>
      <c r="CE203" s="213"/>
      <c r="CF203" s="213"/>
    </row>
    <row r="204" spans="1:84" s="103" customFormat="1" ht="15" customHeight="1" x14ac:dyDescent="0.2">
      <c r="A204" s="114" t="s">
        <v>211</v>
      </c>
      <c r="B204" s="114">
        <v>11</v>
      </c>
      <c r="C204" s="114" t="s">
        <v>89</v>
      </c>
      <c r="D204" s="135">
        <v>93.34</v>
      </c>
      <c r="E204" s="114">
        <v>1</v>
      </c>
      <c r="F204" s="114">
        <v>2</v>
      </c>
      <c r="G204" s="118">
        <v>0</v>
      </c>
      <c r="H204" s="118">
        <f>D204*E204</f>
        <v>93.34</v>
      </c>
      <c r="I204" s="118">
        <v>0</v>
      </c>
      <c r="J204" s="118">
        <v>0</v>
      </c>
      <c r="K204" s="195">
        <f t="shared" si="73"/>
        <v>93.34</v>
      </c>
      <c r="L204" s="219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  <c r="BI204" s="213"/>
      <c r="BJ204" s="213"/>
      <c r="BK204" s="213"/>
      <c r="BL204" s="213"/>
      <c r="BM204" s="213"/>
      <c r="BN204" s="213"/>
      <c r="BO204" s="213"/>
      <c r="BP204" s="213"/>
      <c r="BQ204" s="213"/>
      <c r="BR204" s="213"/>
      <c r="BS204" s="213"/>
      <c r="BT204" s="213"/>
      <c r="BU204" s="213"/>
      <c r="BV204" s="213"/>
      <c r="BW204" s="213"/>
      <c r="BX204" s="213"/>
      <c r="BY204" s="213"/>
      <c r="BZ204" s="213"/>
      <c r="CA204" s="213"/>
      <c r="CB204" s="213"/>
      <c r="CC204" s="213"/>
      <c r="CD204" s="213"/>
      <c r="CE204" s="213"/>
      <c r="CF204" s="213"/>
    </row>
    <row r="205" spans="1:84" s="103" customFormat="1" ht="28.5" customHeight="1" x14ac:dyDescent="0.2">
      <c r="A205" s="335" t="s">
        <v>236</v>
      </c>
      <c r="B205" s="336"/>
      <c r="C205" s="337"/>
      <c r="D205" s="338" t="s">
        <v>84</v>
      </c>
      <c r="E205" s="339"/>
      <c r="F205" s="182"/>
      <c r="G205" s="183">
        <f>SUM(G206:G209)</f>
        <v>0</v>
      </c>
      <c r="H205" s="183">
        <f t="shared" ref="H205:K205" si="74">SUM(H206:H209)</f>
        <v>560</v>
      </c>
      <c r="I205" s="183">
        <f t="shared" si="74"/>
        <v>186.68</v>
      </c>
      <c r="J205" s="183">
        <f t="shared" si="74"/>
        <v>466.66</v>
      </c>
      <c r="K205" s="211">
        <f t="shared" si="74"/>
        <v>1213.3399999999999</v>
      </c>
      <c r="L205" s="219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  <c r="AA205" s="213"/>
      <c r="AB205" s="213"/>
      <c r="AC205" s="213"/>
      <c r="AD205" s="213"/>
      <c r="AE205" s="213"/>
      <c r="AF205" s="213"/>
      <c r="AG205" s="213"/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  <c r="BI205" s="213"/>
      <c r="BJ205" s="213"/>
      <c r="BK205" s="213"/>
      <c r="BL205" s="213"/>
      <c r="BM205" s="213"/>
      <c r="BN205" s="213"/>
      <c r="BO205" s="213"/>
      <c r="BP205" s="213"/>
      <c r="BQ205" s="213"/>
      <c r="BR205" s="213"/>
      <c r="BS205" s="213"/>
      <c r="BT205" s="213"/>
      <c r="BU205" s="213"/>
      <c r="BV205" s="213"/>
      <c r="BW205" s="213"/>
      <c r="BX205" s="213"/>
      <c r="BY205" s="213"/>
      <c r="BZ205" s="213"/>
      <c r="CA205" s="213"/>
      <c r="CB205" s="213"/>
      <c r="CC205" s="213"/>
      <c r="CD205" s="213"/>
      <c r="CE205" s="213"/>
      <c r="CF205" s="213"/>
    </row>
    <row r="206" spans="1:84" s="103" customFormat="1" ht="15" customHeight="1" x14ac:dyDescent="0.2">
      <c r="A206" s="102" t="s">
        <v>205</v>
      </c>
      <c r="B206" s="102">
        <v>22</v>
      </c>
      <c r="C206" s="102" t="s">
        <v>85</v>
      </c>
      <c r="D206" s="135">
        <v>93.34</v>
      </c>
      <c r="E206" s="102">
        <v>2</v>
      </c>
      <c r="F206" s="102">
        <v>1</v>
      </c>
      <c r="G206" s="135">
        <v>0</v>
      </c>
      <c r="H206" s="135">
        <v>0</v>
      </c>
      <c r="I206" s="135">
        <f>D206*E206</f>
        <v>186.68</v>
      </c>
      <c r="J206" s="135">
        <v>0</v>
      </c>
      <c r="K206" s="201">
        <f t="shared" ref="K206:K209" si="75">SUM(G206:J206)</f>
        <v>186.68</v>
      </c>
      <c r="L206" s="219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  <c r="AA206" s="213"/>
      <c r="AB206" s="213"/>
      <c r="AC206" s="213"/>
      <c r="AD206" s="213"/>
      <c r="AE206" s="213"/>
      <c r="AF206" s="213"/>
      <c r="AG206" s="213"/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  <c r="BI206" s="213"/>
      <c r="BJ206" s="213"/>
      <c r="BK206" s="213"/>
      <c r="BL206" s="213"/>
      <c r="BM206" s="213"/>
      <c r="BN206" s="213"/>
      <c r="BO206" s="213"/>
      <c r="BP206" s="213"/>
      <c r="BQ206" s="213"/>
      <c r="BR206" s="213"/>
      <c r="BS206" s="213"/>
      <c r="BT206" s="213"/>
      <c r="BU206" s="213"/>
      <c r="BV206" s="213"/>
      <c r="BW206" s="213"/>
      <c r="BX206" s="213"/>
      <c r="BY206" s="213"/>
      <c r="BZ206" s="213"/>
      <c r="CA206" s="213"/>
      <c r="CB206" s="213"/>
      <c r="CC206" s="213"/>
      <c r="CD206" s="213"/>
      <c r="CE206" s="213"/>
      <c r="CF206" s="213"/>
    </row>
    <row r="207" spans="1:84" s="103" customFormat="1" ht="15" customHeight="1" x14ac:dyDescent="0.2">
      <c r="A207" s="102" t="s">
        <v>222</v>
      </c>
      <c r="B207" s="102">
        <v>29</v>
      </c>
      <c r="C207" s="102" t="s">
        <v>85</v>
      </c>
      <c r="D207" s="135">
        <v>233.33</v>
      </c>
      <c r="E207" s="102">
        <v>2</v>
      </c>
      <c r="F207" s="102">
        <v>3</v>
      </c>
      <c r="G207" s="135">
        <v>0</v>
      </c>
      <c r="H207" s="135">
        <v>0</v>
      </c>
      <c r="I207" s="135">
        <v>0</v>
      </c>
      <c r="J207" s="135">
        <f>D207*E207</f>
        <v>466.66</v>
      </c>
      <c r="K207" s="201">
        <f t="shared" si="75"/>
        <v>466.66</v>
      </c>
      <c r="L207" s="219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  <c r="AA207" s="213"/>
      <c r="AB207" s="213"/>
      <c r="AC207" s="213"/>
      <c r="AD207" s="213"/>
      <c r="AE207" s="213"/>
      <c r="AF207" s="213"/>
      <c r="AG207" s="213"/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  <c r="BI207" s="213"/>
      <c r="BJ207" s="213"/>
      <c r="BK207" s="213"/>
      <c r="BL207" s="213"/>
      <c r="BM207" s="213"/>
      <c r="BN207" s="213"/>
      <c r="BO207" s="213"/>
      <c r="BP207" s="213"/>
      <c r="BQ207" s="213"/>
      <c r="BR207" s="213"/>
      <c r="BS207" s="213"/>
      <c r="BT207" s="213"/>
      <c r="BU207" s="213"/>
      <c r="BV207" s="213"/>
      <c r="BW207" s="213"/>
      <c r="BX207" s="213"/>
      <c r="BY207" s="213"/>
      <c r="BZ207" s="213"/>
      <c r="CA207" s="213"/>
      <c r="CB207" s="213"/>
      <c r="CC207" s="213"/>
      <c r="CD207" s="213"/>
      <c r="CE207" s="213"/>
      <c r="CF207" s="213"/>
    </row>
    <row r="208" spans="1:84" s="103" customFormat="1" ht="15" customHeight="1" x14ac:dyDescent="0.2">
      <c r="A208" s="102" t="s">
        <v>221</v>
      </c>
      <c r="B208" s="113">
        <v>29</v>
      </c>
      <c r="C208" s="113" t="s">
        <v>85</v>
      </c>
      <c r="D208" s="139">
        <v>233.33</v>
      </c>
      <c r="E208" s="113">
        <v>2</v>
      </c>
      <c r="F208" s="113">
        <v>2</v>
      </c>
      <c r="G208" s="139">
        <v>0</v>
      </c>
      <c r="H208" s="139">
        <f>D208*E208</f>
        <v>466.66</v>
      </c>
      <c r="I208" s="139">
        <v>0</v>
      </c>
      <c r="J208" s="139">
        <v>0</v>
      </c>
      <c r="K208" s="209">
        <f t="shared" si="75"/>
        <v>466.66</v>
      </c>
      <c r="L208" s="219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  <c r="AA208" s="213"/>
      <c r="AB208" s="213"/>
      <c r="AC208" s="213"/>
      <c r="AD208" s="213"/>
      <c r="AE208" s="213"/>
      <c r="AF208" s="213"/>
      <c r="AG208" s="213"/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  <c r="BI208" s="213"/>
      <c r="BJ208" s="213"/>
      <c r="BK208" s="213"/>
      <c r="BL208" s="213"/>
      <c r="BM208" s="213"/>
      <c r="BN208" s="213"/>
      <c r="BO208" s="213"/>
      <c r="BP208" s="213"/>
      <c r="BQ208" s="213"/>
      <c r="BR208" s="213"/>
      <c r="BS208" s="213"/>
      <c r="BT208" s="213"/>
      <c r="BU208" s="213"/>
      <c r="BV208" s="213"/>
      <c r="BW208" s="213"/>
      <c r="BX208" s="213"/>
      <c r="BY208" s="213"/>
      <c r="BZ208" s="213"/>
      <c r="CA208" s="213"/>
      <c r="CB208" s="213"/>
      <c r="CC208" s="213"/>
      <c r="CD208" s="213"/>
      <c r="CE208" s="213"/>
      <c r="CF208" s="213"/>
    </row>
    <row r="209" spans="1:84" s="103" customFormat="1" ht="15" customHeight="1" x14ac:dyDescent="0.2">
      <c r="A209" s="114" t="s">
        <v>211</v>
      </c>
      <c r="B209" s="114">
        <v>11</v>
      </c>
      <c r="C209" s="114" t="s">
        <v>89</v>
      </c>
      <c r="D209" s="135">
        <v>93.34</v>
      </c>
      <c r="E209" s="114">
        <v>1</v>
      </c>
      <c r="F209" s="114">
        <v>2</v>
      </c>
      <c r="G209" s="118">
        <v>0</v>
      </c>
      <c r="H209" s="118">
        <f>D209*E209</f>
        <v>93.34</v>
      </c>
      <c r="I209" s="118">
        <v>0</v>
      </c>
      <c r="J209" s="118">
        <v>0</v>
      </c>
      <c r="K209" s="195">
        <f t="shared" si="75"/>
        <v>93.34</v>
      </c>
      <c r="L209" s="219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  <c r="AA209" s="213"/>
      <c r="AB209" s="213"/>
      <c r="AC209" s="213"/>
      <c r="AD209" s="213"/>
      <c r="AE209" s="213"/>
      <c r="AF209" s="213"/>
      <c r="AG209" s="213"/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  <c r="BI209" s="213"/>
      <c r="BJ209" s="213"/>
      <c r="BK209" s="213"/>
      <c r="BL209" s="213"/>
      <c r="BM209" s="213"/>
      <c r="BN209" s="213"/>
      <c r="BO209" s="213"/>
      <c r="BP209" s="213"/>
      <c r="BQ209" s="213"/>
      <c r="BR209" s="213"/>
      <c r="BS209" s="213"/>
      <c r="BT209" s="213"/>
      <c r="BU209" s="213"/>
      <c r="BV209" s="213"/>
      <c r="BW209" s="213"/>
      <c r="BX209" s="213"/>
      <c r="BY209" s="213"/>
      <c r="BZ209" s="213"/>
      <c r="CA209" s="213"/>
      <c r="CB209" s="213"/>
      <c r="CC209" s="213"/>
      <c r="CD209" s="213"/>
      <c r="CE209" s="213"/>
      <c r="CF209" s="213"/>
    </row>
    <row r="210" spans="1:84" s="103" customFormat="1" ht="15" customHeight="1" x14ac:dyDescent="0.2">
      <c r="A210" s="114"/>
      <c r="B210" s="114"/>
      <c r="C210" s="114"/>
      <c r="D210" s="118"/>
      <c r="E210" s="114"/>
      <c r="F210" s="114"/>
      <c r="G210" s="118"/>
      <c r="H210" s="118"/>
      <c r="I210" s="118"/>
      <c r="J210" s="118"/>
      <c r="K210" s="195"/>
      <c r="L210" s="219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  <c r="AA210" s="213"/>
      <c r="AB210" s="213"/>
      <c r="AC210" s="213"/>
      <c r="AD210" s="213"/>
      <c r="AE210" s="213"/>
      <c r="AF210" s="213"/>
      <c r="AG210" s="213"/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  <c r="BI210" s="213"/>
      <c r="BJ210" s="213"/>
      <c r="BK210" s="213"/>
      <c r="BL210" s="213"/>
      <c r="BM210" s="213"/>
      <c r="BN210" s="213"/>
      <c r="BO210" s="213"/>
      <c r="BP210" s="213"/>
      <c r="BQ210" s="213"/>
      <c r="BR210" s="213"/>
      <c r="BS210" s="213"/>
      <c r="BT210" s="213"/>
      <c r="BU210" s="213"/>
      <c r="BV210" s="213"/>
      <c r="BW210" s="213"/>
      <c r="BX210" s="213"/>
      <c r="BY210" s="213"/>
      <c r="BZ210" s="213"/>
      <c r="CA210" s="213"/>
      <c r="CB210" s="213"/>
      <c r="CC210" s="213"/>
      <c r="CD210" s="213"/>
      <c r="CE210" s="213"/>
      <c r="CF210" s="213"/>
    </row>
    <row r="211" spans="1:84" s="103" customFormat="1" ht="30" customHeight="1" x14ac:dyDescent="0.2">
      <c r="A211" s="328" t="s">
        <v>237</v>
      </c>
      <c r="B211" s="329"/>
      <c r="C211" s="330"/>
      <c r="D211" s="331" t="s">
        <v>84</v>
      </c>
      <c r="E211" s="332"/>
      <c r="F211" s="182"/>
      <c r="G211" s="183">
        <f>SUM(G212:G214)</f>
        <v>0</v>
      </c>
      <c r="H211" s="183">
        <f t="shared" ref="H211:K211" si="76">SUM(H212:H214)</f>
        <v>980.01</v>
      </c>
      <c r="I211" s="183">
        <f t="shared" si="76"/>
        <v>280.02</v>
      </c>
      <c r="J211" s="183">
        <f t="shared" si="76"/>
        <v>0</v>
      </c>
      <c r="K211" s="211">
        <f t="shared" si="76"/>
        <v>1260.03</v>
      </c>
      <c r="L211" s="219"/>
    </row>
    <row r="212" spans="1:84" s="103" customFormat="1" ht="15" customHeight="1" x14ac:dyDescent="0.2">
      <c r="A212" s="102" t="s">
        <v>205</v>
      </c>
      <c r="B212" s="102">
        <v>22</v>
      </c>
      <c r="C212" s="102" t="s">
        <v>85</v>
      </c>
      <c r="D212" s="135">
        <v>93.34</v>
      </c>
      <c r="E212" s="102">
        <v>3</v>
      </c>
      <c r="F212" s="102">
        <v>1</v>
      </c>
      <c r="G212" s="135">
        <v>0</v>
      </c>
      <c r="H212" s="135">
        <v>0</v>
      </c>
      <c r="I212" s="135">
        <f>D212*E212</f>
        <v>280.02</v>
      </c>
      <c r="J212" s="135">
        <v>0</v>
      </c>
      <c r="K212" s="201">
        <f t="shared" ref="K212:K214" si="77">SUM(G212:J212)</f>
        <v>280.02</v>
      </c>
      <c r="L212" s="219"/>
    </row>
    <row r="213" spans="1:84" s="103" customFormat="1" ht="15" customHeight="1" x14ac:dyDescent="0.2">
      <c r="A213" s="102" t="s">
        <v>221</v>
      </c>
      <c r="B213" s="113">
        <v>29</v>
      </c>
      <c r="C213" s="113" t="s">
        <v>85</v>
      </c>
      <c r="D213" s="139">
        <v>233.33</v>
      </c>
      <c r="E213" s="102">
        <v>3</v>
      </c>
      <c r="F213" s="102">
        <v>2</v>
      </c>
      <c r="G213" s="135">
        <v>0</v>
      </c>
      <c r="H213" s="135">
        <f>D213*E213</f>
        <v>699.99</v>
      </c>
      <c r="I213" s="135">
        <v>0</v>
      </c>
      <c r="J213" s="135">
        <v>0</v>
      </c>
      <c r="K213" s="201">
        <f t="shared" si="77"/>
        <v>699.99</v>
      </c>
      <c r="L213" s="219"/>
    </row>
    <row r="214" spans="1:84" s="103" customFormat="1" ht="15" customHeight="1" x14ac:dyDescent="0.2">
      <c r="A214" s="114" t="s">
        <v>211</v>
      </c>
      <c r="B214" s="114">
        <v>11</v>
      </c>
      <c r="C214" s="114" t="s">
        <v>89</v>
      </c>
      <c r="D214" s="135">
        <v>93.34</v>
      </c>
      <c r="E214" s="113">
        <v>3</v>
      </c>
      <c r="F214" s="113">
        <v>2</v>
      </c>
      <c r="G214" s="139">
        <v>0</v>
      </c>
      <c r="H214" s="139">
        <f>D214*E214</f>
        <v>280.02</v>
      </c>
      <c r="I214" s="139">
        <v>0</v>
      </c>
      <c r="J214" s="139">
        <v>0</v>
      </c>
      <c r="K214" s="209">
        <f t="shared" si="77"/>
        <v>280.02</v>
      </c>
      <c r="L214" s="219"/>
    </row>
    <row r="215" spans="1:84" s="103" customFormat="1" ht="15" customHeight="1" x14ac:dyDescent="0.2">
      <c r="A215" s="114"/>
      <c r="B215" s="114"/>
      <c r="C215" s="114"/>
      <c r="D215" s="118"/>
      <c r="E215" s="114"/>
      <c r="F215" s="114"/>
      <c r="G215" s="118"/>
      <c r="H215" s="118"/>
      <c r="I215" s="118"/>
      <c r="J215" s="118"/>
      <c r="K215" s="195"/>
      <c r="L215" s="219"/>
    </row>
    <row r="216" spans="1:84" s="103" customFormat="1" ht="32.25" customHeight="1" x14ac:dyDescent="0.2">
      <c r="A216" s="328" t="s">
        <v>238</v>
      </c>
      <c r="B216" s="329"/>
      <c r="C216" s="330"/>
      <c r="D216" s="331" t="s">
        <v>84</v>
      </c>
      <c r="E216" s="332"/>
      <c r="F216" s="182"/>
      <c r="G216" s="183">
        <f>SUM(G217:G220)</f>
        <v>0</v>
      </c>
      <c r="H216" s="183">
        <f t="shared" ref="H216:K216" si="78">SUM(H217:H220)</f>
        <v>420.01</v>
      </c>
      <c r="I216" s="183">
        <f t="shared" si="78"/>
        <v>466.70000000000005</v>
      </c>
      <c r="J216" s="183">
        <f t="shared" si="78"/>
        <v>0</v>
      </c>
      <c r="K216" s="211">
        <f t="shared" si="78"/>
        <v>886.71</v>
      </c>
      <c r="L216" s="219"/>
    </row>
    <row r="217" spans="1:84" s="103" customFormat="1" ht="15" customHeight="1" x14ac:dyDescent="0.2">
      <c r="A217" s="102" t="s">
        <v>205</v>
      </c>
      <c r="B217" s="102">
        <v>22</v>
      </c>
      <c r="C217" s="102" t="s">
        <v>85</v>
      </c>
      <c r="D217" s="135">
        <v>93.34</v>
      </c>
      <c r="E217" s="102">
        <v>1</v>
      </c>
      <c r="G217" s="135">
        <v>0</v>
      </c>
      <c r="H217" s="135">
        <v>0</v>
      </c>
      <c r="I217" s="135">
        <f>D217*E217</f>
        <v>93.34</v>
      </c>
      <c r="J217" s="135">
        <v>0</v>
      </c>
      <c r="K217" s="201">
        <f t="shared" ref="K217:K220" si="79">SUM(G217:J217)</f>
        <v>93.34</v>
      </c>
      <c r="L217" s="219"/>
    </row>
    <row r="218" spans="1:84" s="103" customFormat="1" ht="15" customHeight="1" x14ac:dyDescent="0.2">
      <c r="A218" s="102" t="s">
        <v>210</v>
      </c>
      <c r="B218" s="102">
        <v>36</v>
      </c>
      <c r="C218" s="102" t="s">
        <v>85</v>
      </c>
      <c r="D218" s="135">
        <v>93.34</v>
      </c>
      <c r="E218" s="102">
        <v>4</v>
      </c>
      <c r="F218" s="102">
        <v>1</v>
      </c>
      <c r="G218" s="135">
        <v>0</v>
      </c>
      <c r="H218" s="135">
        <v>0</v>
      </c>
      <c r="I218" s="135">
        <f>D218*E218</f>
        <v>373.36</v>
      </c>
      <c r="J218" s="135">
        <v>0</v>
      </c>
      <c r="K218" s="201">
        <f t="shared" si="79"/>
        <v>373.36</v>
      </c>
      <c r="L218" s="219"/>
    </row>
    <row r="219" spans="1:84" s="103" customFormat="1" ht="15" customHeight="1" x14ac:dyDescent="0.2">
      <c r="A219" s="102" t="s">
        <v>221</v>
      </c>
      <c r="B219" s="113">
        <v>29</v>
      </c>
      <c r="C219" s="113" t="s">
        <v>85</v>
      </c>
      <c r="D219" s="139">
        <v>233.33</v>
      </c>
      <c r="E219" s="113">
        <v>1</v>
      </c>
      <c r="F219" s="113">
        <v>2</v>
      </c>
      <c r="G219" s="139">
        <v>0</v>
      </c>
      <c r="H219" s="139">
        <f>D219*E219</f>
        <v>233.33</v>
      </c>
      <c r="I219" s="139">
        <v>0</v>
      </c>
      <c r="J219" s="139">
        <v>0</v>
      </c>
      <c r="K219" s="209">
        <f t="shared" si="79"/>
        <v>233.33</v>
      </c>
      <c r="L219" s="219"/>
    </row>
    <row r="220" spans="1:84" s="103" customFormat="1" ht="15" customHeight="1" x14ac:dyDescent="0.2">
      <c r="A220" s="114" t="s">
        <v>211</v>
      </c>
      <c r="B220" s="114">
        <v>11</v>
      </c>
      <c r="C220" s="114" t="s">
        <v>89</v>
      </c>
      <c r="D220" s="135">
        <v>93.34</v>
      </c>
      <c r="E220" s="114">
        <v>2</v>
      </c>
      <c r="F220" s="114">
        <v>2</v>
      </c>
      <c r="G220" s="118">
        <v>0</v>
      </c>
      <c r="H220" s="118">
        <f>D220*E220</f>
        <v>186.68</v>
      </c>
      <c r="I220" s="118">
        <v>0</v>
      </c>
      <c r="J220" s="118">
        <v>0</v>
      </c>
      <c r="K220" s="195">
        <f t="shared" si="79"/>
        <v>186.68</v>
      </c>
      <c r="L220" s="219"/>
    </row>
    <row r="221" spans="1:84" ht="15" customHeight="1" x14ac:dyDescent="0.2">
      <c r="F221" s="102"/>
    </row>
  </sheetData>
  <mergeCells count="77">
    <mergeCell ref="A154:F154"/>
    <mergeCell ref="A157:C157"/>
    <mergeCell ref="D157:E157"/>
    <mergeCell ref="A161:C161"/>
    <mergeCell ref="A20:C20"/>
    <mergeCell ref="A21:C21"/>
    <mergeCell ref="A73:C73"/>
    <mergeCell ref="D73:E73"/>
    <mergeCell ref="A99:C99"/>
    <mergeCell ref="D99:E99"/>
    <mergeCell ref="A86:C86"/>
    <mergeCell ref="D86:E86"/>
    <mergeCell ref="D83:E83"/>
    <mergeCell ref="A88:K88"/>
    <mergeCell ref="A89:F89"/>
    <mergeCell ref="A91:C91"/>
    <mergeCell ref="A92:C92"/>
    <mergeCell ref="D92:E92"/>
    <mergeCell ref="A83:C83"/>
    <mergeCell ref="A67:C67"/>
    <mergeCell ref="D67:E67"/>
    <mergeCell ref="A172:K172"/>
    <mergeCell ref="A4:K4"/>
    <mergeCell ref="A194:C194"/>
    <mergeCell ref="D194:E194"/>
    <mergeCell ref="A175:C175"/>
    <mergeCell ref="A176:C176"/>
    <mergeCell ref="D176:E176"/>
    <mergeCell ref="A5:F5"/>
    <mergeCell ref="A6:C6"/>
    <mergeCell ref="A7:C7"/>
    <mergeCell ref="A8:C8"/>
    <mergeCell ref="D8:E8"/>
    <mergeCell ref="A79:C79"/>
    <mergeCell ref="D79:E79"/>
    <mergeCell ref="D21:E21"/>
    <mergeCell ref="A34:C34"/>
    <mergeCell ref="D34:E34"/>
    <mergeCell ref="A47:C47"/>
    <mergeCell ref="D47:E47"/>
    <mergeCell ref="F2:F3"/>
    <mergeCell ref="C2:C3"/>
    <mergeCell ref="D2:D3"/>
    <mergeCell ref="B2:B3"/>
    <mergeCell ref="E2:E3"/>
    <mergeCell ref="A174:C174"/>
    <mergeCell ref="A133:C133"/>
    <mergeCell ref="D133:E133"/>
    <mergeCell ref="A105:C105"/>
    <mergeCell ref="D105:E105"/>
    <mergeCell ref="A169:C169"/>
    <mergeCell ref="D169:E169"/>
    <mergeCell ref="A140:C140"/>
    <mergeCell ref="D140:E140"/>
    <mergeCell ref="A152:K152"/>
    <mergeCell ref="D163:E163"/>
    <mergeCell ref="A163:C163"/>
    <mergeCell ref="A162:C162"/>
    <mergeCell ref="A153:F153"/>
    <mergeCell ref="A155:C155"/>
    <mergeCell ref="A156:C156"/>
    <mergeCell ref="B1:I1"/>
    <mergeCell ref="A216:C216"/>
    <mergeCell ref="D216:E216"/>
    <mergeCell ref="A2:A3"/>
    <mergeCell ref="A200:C200"/>
    <mergeCell ref="D200:E200"/>
    <mergeCell ref="A205:C205"/>
    <mergeCell ref="D205:E205"/>
    <mergeCell ref="A211:C211"/>
    <mergeCell ref="D211:E211"/>
    <mergeCell ref="A190:K190"/>
    <mergeCell ref="A191:F191"/>
    <mergeCell ref="A192:C192"/>
    <mergeCell ref="A193:C193"/>
    <mergeCell ref="A199:C199"/>
    <mergeCell ref="A173:F173"/>
  </mergeCell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Protección y Control</vt:lpstr>
      <vt:lpstr>Manejo de Recursos</vt:lpstr>
      <vt:lpstr>Uso Público</vt:lpstr>
      <vt:lpstr>Asistencia y Parti- Comunitaria</vt:lpstr>
      <vt:lpstr>Administración</vt:lpstr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Deby</dc:creator>
  <cp:lastModifiedBy>USUARIO</cp:lastModifiedBy>
  <cp:lastPrinted>2021-09-22T23:36:37Z</cp:lastPrinted>
  <dcterms:created xsi:type="dcterms:W3CDTF">2013-09-24T17:01:52Z</dcterms:created>
  <dcterms:modified xsi:type="dcterms:W3CDTF">2021-11-12T05:00:33Z</dcterms:modified>
</cp:coreProperties>
</file>