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320" windowHeight="7020" tabRatio="778" activeTab="5"/>
  </bookViews>
  <sheets>
    <sheet name="Protección y Control" sheetId="5" r:id="rId1"/>
    <sheet name="Manejo de Recursos" sheetId="7" r:id="rId2"/>
    <sheet name="Uso Público" sheetId="6" r:id="rId3"/>
    <sheet name="Asistencia y Parti- Comunitaria" sheetId="8" r:id="rId4"/>
    <sheet name="Administración" sheetId="10" r:id="rId5"/>
    <sheet name="Presupuesto" sheetId="11" r:id="rId6"/>
  </sheets>
  <calcPr calcId="144525"/>
</workbook>
</file>

<file path=xl/calcChain.xml><?xml version="1.0" encoding="utf-8"?>
<calcChain xmlns="http://schemas.openxmlformats.org/spreadsheetml/2006/main">
  <c r="K116" i="11" l="1"/>
  <c r="K109" i="11"/>
  <c r="K111" i="11"/>
  <c r="K100" i="11"/>
  <c r="K90" i="11"/>
  <c r="K81" i="11"/>
  <c r="K80" i="11"/>
  <c r="U12" i="6"/>
  <c r="U13" i="7"/>
  <c r="K61" i="11"/>
  <c r="K89" i="11"/>
  <c r="G43" i="11"/>
  <c r="G45" i="11"/>
  <c r="J90" i="11"/>
  <c r="H90" i="11"/>
  <c r="G90" i="11"/>
  <c r="J81" i="11"/>
  <c r="G8" i="11"/>
  <c r="I76" i="11" l="1"/>
  <c r="K76" i="11" s="1"/>
  <c r="I75" i="11"/>
  <c r="K75" i="11" s="1"/>
  <c r="I74" i="11"/>
  <c r="K74" i="11" s="1"/>
  <c r="I73" i="11"/>
  <c r="K73" i="11" s="1"/>
  <c r="H72" i="11"/>
  <c r="K72" i="11" s="1"/>
  <c r="I71" i="11"/>
  <c r="K71" i="11" s="1"/>
  <c r="I70" i="11"/>
  <c r="K70" i="11" s="1"/>
  <c r="K69" i="11" l="1"/>
  <c r="K68" i="11" s="1"/>
  <c r="J69" i="11" l="1"/>
  <c r="J68" i="11" s="1"/>
  <c r="I69" i="11"/>
  <c r="I68" i="11" s="1"/>
  <c r="H69" i="11"/>
  <c r="H68" i="11" s="1"/>
  <c r="G69" i="11"/>
  <c r="G68" i="11" s="1"/>
  <c r="U12" i="10" l="1"/>
  <c r="U11" i="8"/>
  <c r="K119" i="11"/>
  <c r="H119" i="11"/>
  <c r="H123" i="11"/>
  <c r="K123" i="11" s="1"/>
  <c r="H131" i="11"/>
  <c r="K131" i="11" s="1"/>
  <c r="H127" i="11"/>
  <c r="K127" i="11" s="1"/>
  <c r="I115" i="11"/>
  <c r="K115" i="11" s="1"/>
  <c r="J112" i="11" l="1"/>
  <c r="G112" i="11"/>
  <c r="J101" i="11"/>
  <c r="G104" i="11"/>
  <c r="G100" i="11" s="1"/>
  <c r="G98" i="11" s="1"/>
  <c r="J61" i="11"/>
  <c r="J56" i="11"/>
  <c r="J46" i="11"/>
  <c r="J19" i="11"/>
  <c r="G7" i="11"/>
  <c r="H132" i="11"/>
  <c r="K132" i="11" s="1"/>
  <c r="I130" i="11"/>
  <c r="K130" i="11" s="1"/>
  <c r="J129" i="11"/>
  <c r="I129" i="11"/>
  <c r="G129" i="11"/>
  <c r="H128" i="11"/>
  <c r="K128" i="11" s="1"/>
  <c r="I126" i="11"/>
  <c r="K126" i="11" s="1"/>
  <c r="J125" i="11"/>
  <c r="G125" i="11"/>
  <c r="H124" i="11"/>
  <c r="K124" i="11" s="1"/>
  <c r="I122" i="11"/>
  <c r="K122" i="11" s="1"/>
  <c r="J121" i="11"/>
  <c r="G121" i="11"/>
  <c r="J45" i="11" l="1"/>
  <c r="J43" i="11" s="1"/>
  <c r="I125" i="11"/>
  <c r="I121" i="11"/>
  <c r="J80" i="11"/>
  <c r="J78" i="11" s="1"/>
  <c r="H121" i="11"/>
  <c r="H129" i="11"/>
  <c r="H125" i="11"/>
  <c r="K121" i="11"/>
  <c r="K129" i="11"/>
  <c r="K125" i="11" s="1"/>
  <c r="H114" i="11" l="1"/>
  <c r="I113" i="11"/>
  <c r="I107" i="11"/>
  <c r="J106" i="11"/>
  <c r="H105" i="11"/>
  <c r="I103" i="11"/>
  <c r="H102" i="11"/>
  <c r="I96" i="11"/>
  <c r="K96" i="11" s="1"/>
  <c r="I95" i="11"/>
  <c r="K95" i="11" s="1"/>
  <c r="I94" i="11"/>
  <c r="K94" i="11" s="1"/>
  <c r="I93" i="11"/>
  <c r="K93" i="11" s="1"/>
  <c r="I92" i="11"/>
  <c r="K92" i="11" s="1"/>
  <c r="K103" i="11" l="1"/>
  <c r="I101" i="11"/>
  <c r="K113" i="11"/>
  <c r="I112" i="11"/>
  <c r="H101" i="11"/>
  <c r="K102" i="11"/>
  <c r="K114" i="11"/>
  <c r="H112" i="11"/>
  <c r="G89" i="11"/>
  <c r="G86" i="11"/>
  <c r="G87" i="11"/>
  <c r="K87" i="11" s="1"/>
  <c r="G88" i="11"/>
  <c r="G85" i="11"/>
  <c r="G81" i="11" s="1"/>
  <c r="G80" i="11" s="1"/>
  <c r="G78" i="11" s="1"/>
  <c r="I84" i="11"/>
  <c r="K84" i="11" s="1"/>
  <c r="K85" i="11"/>
  <c r="K86" i="11"/>
  <c r="K88" i="11"/>
  <c r="H83" i="11"/>
  <c r="H81" i="11" s="1"/>
  <c r="H80" i="11" s="1"/>
  <c r="H78" i="11" s="1"/>
  <c r="I82" i="11"/>
  <c r="K82" i="11" l="1"/>
  <c r="K112" i="11"/>
  <c r="K101" i="11"/>
  <c r="G31" i="11" l="1"/>
  <c r="G67" i="11"/>
  <c r="K67" i="11" s="1"/>
  <c r="G66" i="11"/>
  <c r="K66" i="11" s="1"/>
  <c r="G65" i="11"/>
  <c r="K65" i="11" s="1"/>
  <c r="G64" i="11"/>
  <c r="G61" i="11" s="1"/>
  <c r="G59" i="11"/>
  <c r="G56" i="11" s="1"/>
  <c r="K59" i="11" l="1"/>
  <c r="K64" i="11"/>
  <c r="K55" i="11"/>
  <c r="G54" i="11"/>
  <c r="K54" i="11" s="1"/>
  <c r="G53" i="11"/>
  <c r="K53" i="11" s="1"/>
  <c r="G52" i="11"/>
  <c r="K52" i="11" s="1"/>
  <c r="G51" i="11"/>
  <c r="K51" i="11" s="1"/>
  <c r="G50" i="11"/>
  <c r="I49" i="11"/>
  <c r="K49" i="11" s="1"/>
  <c r="I48" i="11"/>
  <c r="H47" i="11"/>
  <c r="H46" i="11" s="1"/>
  <c r="I32" i="11"/>
  <c r="J40" i="11"/>
  <c r="K40" i="11" s="1"/>
  <c r="K39" i="11"/>
  <c r="J38" i="11"/>
  <c r="K38" i="11" s="1"/>
  <c r="H37" i="11"/>
  <c r="K37" i="11" s="1"/>
  <c r="J36" i="11"/>
  <c r="K36" i="11" s="1"/>
  <c r="J35" i="11"/>
  <c r="K35" i="11" s="1"/>
  <c r="J34" i="11"/>
  <c r="K34" i="11" s="1"/>
  <c r="I33" i="11"/>
  <c r="K33" i="11" s="1"/>
  <c r="H32" i="11"/>
  <c r="G30" i="11"/>
  <c r="K30" i="11" s="1"/>
  <c r="G28" i="11"/>
  <c r="G27" i="11"/>
  <c r="G26" i="11"/>
  <c r="K26" i="11" s="1"/>
  <c r="G25" i="11"/>
  <c r="K25" i="11" s="1"/>
  <c r="G24" i="11"/>
  <c r="K24" i="11" s="1"/>
  <c r="G23" i="11"/>
  <c r="K23" i="11" s="1"/>
  <c r="I22" i="11"/>
  <c r="I21" i="11"/>
  <c r="H20" i="11"/>
  <c r="H14" i="11"/>
  <c r="J17" i="11"/>
  <c r="J15" i="11"/>
  <c r="J13" i="11"/>
  <c r="J12" i="11"/>
  <c r="J11" i="11"/>
  <c r="I10" i="11"/>
  <c r="I8" i="11" s="1"/>
  <c r="I7" i="11" s="1"/>
  <c r="H9" i="11"/>
  <c r="K32" i="11" l="1"/>
  <c r="K31" i="11" s="1"/>
  <c r="G19" i="11"/>
  <c r="G18" i="11" s="1"/>
  <c r="G5" i="11" s="1"/>
  <c r="K9" i="11"/>
  <c r="H8" i="11"/>
  <c r="H7" i="11" s="1"/>
  <c r="I19" i="11"/>
  <c r="I46" i="11"/>
  <c r="G46" i="11"/>
  <c r="J8" i="11"/>
  <c r="K47" i="11"/>
  <c r="K48" i="11"/>
  <c r="K50" i="11"/>
  <c r="J7" i="11"/>
  <c r="K20" i="11"/>
  <c r="H19" i="11"/>
  <c r="K27" i="11"/>
  <c r="K28" i="11"/>
  <c r="K29" i="11"/>
  <c r="K14" i="11"/>
  <c r="K15" i="11"/>
  <c r="K16" i="11"/>
  <c r="K17" i="11"/>
  <c r="K13" i="11"/>
  <c r="K12" i="11"/>
  <c r="K46" i="11" l="1"/>
  <c r="J117" i="11"/>
  <c r="J116" i="11" s="1"/>
  <c r="H111" i="11"/>
  <c r="J111" i="11"/>
  <c r="H104" i="11"/>
  <c r="H100" i="11" s="1"/>
  <c r="H98" i="11" s="1"/>
  <c r="J104" i="11"/>
  <c r="J100" i="11" s="1"/>
  <c r="J98" i="11" s="1"/>
  <c r="H120" i="11"/>
  <c r="K120" i="11" s="1"/>
  <c r="I118" i="11"/>
  <c r="K118" i="11" s="1"/>
  <c r="G117" i="11"/>
  <c r="G116" i="11" s="1"/>
  <c r="K106" i="11"/>
  <c r="K105" i="11"/>
  <c r="H63" i="11"/>
  <c r="H61" i="11" s="1"/>
  <c r="I62" i="11"/>
  <c r="H60" i="11"/>
  <c r="H56" i="11" s="1"/>
  <c r="H45" i="11" s="1"/>
  <c r="H43" i="11" s="1"/>
  <c r="I58" i="11"/>
  <c r="K58" i="11" s="1"/>
  <c r="I57" i="11"/>
  <c r="K117" i="11" l="1"/>
  <c r="K57" i="11"/>
  <c r="I56" i="11"/>
  <c r="K62" i="11"/>
  <c r="I61" i="11"/>
  <c r="H117" i="11"/>
  <c r="K60" i="11"/>
  <c r="K63" i="11"/>
  <c r="G111" i="11"/>
  <c r="G109" i="11" s="1"/>
  <c r="G3" i="11" s="1"/>
  <c r="I104" i="11"/>
  <c r="I100" i="11" s="1"/>
  <c r="I98" i="11" s="1"/>
  <c r="I111" i="11"/>
  <c r="J109" i="11"/>
  <c r="I117" i="11"/>
  <c r="I116" i="11" s="1"/>
  <c r="K107" i="11"/>
  <c r="K104" i="11" s="1"/>
  <c r="K98" i="11" s="1"/>
  <c r="I91" i="11"/>
  <c r="I90" i="11" s="1"/>
  <c r="I89" i="11"/>
  <c r="I81" i="11" s="1"/>
  <c r="K83" i="11"/>
  <c r="K22" i="11"/>
  <c r="K21" i="11"/>
  <c r="K19" i="11" s="1"/>
  <c r="K11" i="11"/>
  <c r="I80" i="11" l="1"/>
  <c r="I78" i="11" s="1"/>
  <c r="I45" i="11"/>
  <c r="H116" i="11"/>
  <c r="H109" i="11" s="1"/>
  <c r="K18" i="11"/>
  <c r="K56" i="11"/>
  <c r="K91" i="11"/>
  <c r="I109" i="11"/>
  <c r="J31" i="11"/>
  <c r="J18" i="11" s="1"/>
  <c r="J5" i="11" s="1"/>
  <c r="J3" i="11" s="1"/>
  <c r="K10" i="11"/>
  <c r="I31" i="11"/>
  <c r="I18" i="11" s="1"/>
  <c r="I5" i="11" s="1"/>
  <c r="H31" i="11"/>
  <c r="H18" i="11" s="1"/>
  <c r="H5" i="11" s="1"/>
  <c r="H3" i="11" s="1"/>
  <c r="K45" i="11" l="1"/>
  <c r="I43" i="11"/>
  <c r="I3" i="11" s="1"/>
  <c r="K8" i="11"/>
  <c r="K7" i="11" s="1"/>
  <c r="K5" i="11" s="1"/>
  <c r="K43" i="11" l="1"/>
  <c r="K3" i="11" s="1"/>
  <c r="K78" i="11"/>
  <c r="U12" i="5" l="1"/>
</calcChain>
</file>

<file path=xl/comments1.xml><?xml version="1.0" encoding="utf-8"?>
<comments xmlns="http://schemas.openxmlformats.org/spreadsheetml/2006/main">
  <authors>
    <author>USIARIO</author>
  </authors>
  <commentList>
    <comment ref="Q10" authorId="0">
      <text>
        <r>
          <rPr>
            <b/>
            <sz val="9"/>
            <color indexed="81"/>
            <rFont val="Tahoma"/>
            <family val="2"/>
          </rPr>
          <t>USIARIO:</t>
        </r>
        <r>
          <rPr>
            <sz val="9"/>
            <color indexed="81"/>
            <rFont val="Tahoma"/>
            <family val="2"/>
          </rPr>
          <t xml:space="preserve">
CEDRAC con danacion de plantas nativas.</t>
        </r>
      </text>
    </comment>
  </commentList>
</comments>
</file>

<file path=xl/sharedStrings.xml><?xml version="1.0" encoding="utf-8"?>
<sst xmlns="http://schemas.openxmlformats.org/spreadsheetml/2006/main" count="572" uniqueCount="233">
  <si>
    <t>Meses</t>
  </si>
  <si>
    <t>Responsable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</si>
  <si>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</si>
  <si>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</si>
  <si>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</si>
  <si>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</si>
  <si>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</si>
  <si>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</si>
  <si>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</si>
  <si>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</si>
  <si>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</si>
  <si>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</si>
  <si>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Monto</t>
  </si>
  <si>
    <t>Actividades</t>
  </si>
  <si>
    <t>Verificadores</t>
  </si>
  <si>
    <t>TOTAL</t>
  </si>
  <si>
    <t xml:space="preserve">Ubicación Geográfica </t>
  </si>
  <si>
    <t>Línea de acción</t>
  </si>
  <si>
    <t xml:space="preserve">Programa </t>
  </si>
  <si>
    <t>Sub programa</t>
  </si>
  <si>
    <t>Resultado esperado</t>
  </si>
  <si>
    <t xml:space="preserve">Conservación del área protegida y su biodiversidad. </t>
  </si>
  <si>
    <t>Protección y Control.</t>
  </si>
  <si>
    <t>Control y Vigilancia.</t>
  </si>
  <si>
    <t>Total</t>
  </si>
  <si>
    <t>Senderos del PRM en buen estado.</t>
  </si>
  <si>
    <t>Manejo acorde a buen uso de los recursos naturales (suelo, aire, agua, paisaje)</t>
  </si>
  <si>
    <t>Uso Público</t>
  </si>
  <si>
    <t>Recreación y Turismo</t>
  </si>
  <si>
    <t>Adecuación y mantenimiento de ifraestructura para el desarrollo del ecoturismo dentro del área</t>
  </si>
  <si>
    <t>x</t>
  </si>
  <si>
    <t>Control de incendios forestales</t>
  </si>
  <si>
    <t>Manejo de Recursos</t>
  </si>
  <si>
    <t>Manejo de ecosistemas y especies de flora y fauna</t>
  </si>
  <si>
    <t>CONSEJO NACIONAL DE ÁREAS PROTEGIDAS - CONAP -</t>
  </si>
  <si>
    <t>Asistencia, Orientación y Participación Comunitaria</t>
  </si>
  <si>
    <t>Capacitación y Extensionismo</t>
  </si>
  <si>
    <t>Desarrollo de capacidades e instrumentos de gestión del Área Protegida</t>
  </si>
  <si>
    <t>Conservación de Recursos Naturales</t>
  </si>
  <si>
    <t>N°.</t>
  </si>
  <si>
    <t xml:space="preserve">Actividades </t>
  </si>
  <si>
    <t>Codigo</t>
  </si>
  <si>
    <t>Protección y mantenimiento de nacimientos de agua.</t>
  </si>
  <si>
    <t>CONAP</t>
  </si>
  <si>
    <t>TOTAL DEL PROGRAMA</t>
  </si>
  <si>
    <t>TOTAL DEL SUBPROGRAMA</t>
  </si>
  <si>
    <t>Mantenimiento y limpieza del sendero</t>
  </si>
  <si>
    <t>Mejoramiento y mantenimiento de infraestructura</t>
  </si>
  <si>
    <t xml:space="preserve">2. Programa: </t>
  </si>
  <si>
    <t>Administración</t>
  </si>
  <si>
    <t xml:space="preserve">3. Sub programa: </t>
  </si>
  <si>
    <t>Planificación y Evaluación de la Gestión</t>
  </si>
  <si>
    <t>No.</t>
  </si>
  <si>
    <t>Ubicación Geográfica</t>
  </si>
  <si>
    <t>Código</t>
  </si>
  <si>
    <t>Entrega de informe de avances</t>
  </si>
  <si>
    <t>RUBROS</t>
  </si>
  <si>
    <t>RENGLON</t>
  </si>
  <si>
    <t>UNIDAD DE MEDIDA</t>
  </si>
  <si>
    <t>COSTO/ UNIDAD/Q.</t>
  </si>
  <si>
    <t>CANTIDAD</t>
  </si>
  <si>
    <t>CODIGO</t>
  </si>
  <si>
    <t>COMUNIDAD</t>
  </si>
  <si>
    <t>MUNICIPALIDAD</t>
  </si>
  <si>
    <t>OTRAS INSTITUCIONES (Q)</t>
  </si>
  <si>
    <t>GRAN TOTAL</t>
  </si>
  <si>
    <t>PROGRAMA PROTECCION Y CONTROL</t>
  </si>
  <si>
    <t>TOTAL POR PROGRAMA</t>
  </si>
  <si>
    <t>Línea de acción: Conservación del área protegida y su biodiversidad</t>
  </si>
  <si>
    <t>Resultado 1. Prevencion de ilicitos ambientales en el área protegida</t>
  </si>
  <si>
    <t>SUB TOTAL AC=</t>
  </si>
  <si>
    <t>Guarda recursos CONAP</t>
  </si>
  <si>
    <t>Jornal</t>
  </si>
  <si>
    <t>Guarda recursos municipal</t>
  </si>
  <si>
    <t>Técnico UGAM</t>
  </si>
  <si>
    <t>PROGRAMA ,MANEJO DE RECURSOS NATURALES</t>
  </si>
  <si>
    <t xml:space="preserve">Plantas forestales </t>
  </si>
  <si>
    <t>Plantas</t>
  </si>
  <si>
    <t xml:space="preserve">Tecnico CONAP </t>
  </si>
  <si>
    <t xml:space="preserve">Jornal </t>
  </si>
  <si>
    <r>
      <rPr>
        <b/>
        <sz val="10"/>
        <rFont val="Arial"/>
      </rPr>
      <t>Resultado 2.</t>
    </r>
    <r>
      <rPr>
        <sz val="10"/>
        <rFont val="Arial"/>
      </rPr>
      <t xml:space="preserve"> Control de incendios forestales</t>
    </r>
  </si>
  <si>
    <t>Línea de acción: Conservación de Recursos Naturales</t>
  </si>
  <si>
    <t>Resultado 1. Protección y mantenimiento de nacimientos de agua.</t>
  </si>
  <si>
    <t>Actividad 1.1. Jornales de limpieza y mantenimiento de nacimiento de agua</t>
  </si>
  <si>
    <t>Recuperaración de cobertura forestal en el área protegida</t>
  </si>
  <si>
    <t xml:space="preserve">Actividad 2.2.  Reforestaciones por recuperación en áreas </t>
  </si>
  <si>
    <t>Actividad 2.3.  Mantenimiento a reforestaciones</t>
  </si>
  <si>
    <t>Resultado 1. Senderos del PRM en buen estado</t>
  </si>
  <si>
    <t>Atividad 1.1. Mantenimiento y limpieza del sendero</t>
  </si>
  <si>
    <t>PROGRAMA ASISTENCIA Y PARTICIPACIÓN COMUNITARIA</t>
  </si>
  <si>
    <t>Línea de acción: Asistencia orientación y participación comunitaria</t>
  </si>
  <si>
    <t>PROGRAMA ADMINISTRACIÓN</t>
  </si>
  <si>
    <t>Línea de acción: Planificación y evaluación de la gestión</t>
  </si>
  <si>
    <t xml:space="preserve">Reuniones de trabajo para coordinación de actividades dentro del parque. </t>
  </si>
  <si>
    <t>Actividad 1.1. Reuniones del concejo y oficina de ambiente, para coordinación de actividades</t>
  </si>
  <si>
    <t xml:space="preserve">Prevencion de ilicitos ambientales en el área de conservación </t>
  </si>
  <si>
    <t xml:space="preserve">Patrullajes en el PRM </t>
  </si>
  <si>
    <t xml:space="preserve">Fotografías e informe de labores </t>
  </si>
  <si>
    <t>Inspecciones y monitoreo</t>
  </si>
  <si>
    <r>
      <rPr>
        <b/>
        <sz val="10"/>
        <rFont val="Arial"/>
      </rPr>
      <t>Actividad 1.1.</t>
    </r>
    <r>
      <rPr>
        <sz val="10"/>
        <rFont val="Arial"/>
      </rPr>
      <t xml:space="preserve"> </t>
    </r>
    <r>
      <rPr>
        <b/>
        <sz val="10"/>
        <rFont val="Arial"/>
      </rPr>
      <t xml:space="preserve">Patrullajes </t>
    </r>
  </si>
  <si>
    <t>Machetes</t>
  </si>
  <si>
    <t>Botas</t>
  </si>
  <si>
    <t>Capas</t>
  </si>
  <si>
    <t>Lazo</t>
  </si>
  <si>
    <t xml:space="preserve">Linternas </t>
  </si>
  <si>
    <t>Binoculares</t>
  </si>
  <si>
    <t>Chalecos</t>
  </si>
  <si>
    <t>unidad</t>
  </si>
  <si>
    <t>par</t>
  </si>
  <si>
    <t>metro</t>
  </si>
  <si>
    <t>Actividad 2.2. Inspecciones y monitoreo a brechas</t>
  </si>
  <si>
    <t>Coordinación con personal de comunicación munipal, para la habilitación de página web y redes sociales de los parque.</t>
  </si>
  <si>
    <t>Coordinaciónde actividades para administración del PRM</t>
  </si>
  <si>
    <t>Técnico UGMA</t>
  </si>
  <si>
    <t xml:space="preserve">Teléfono Celular </t>
  </si>
  <si>
    <t xml:space="preserve">Comunitarios </t>
  </si>
  <si>
    <t xml:space="preserve">Azadones </t>
  </si>
  <si>
    <t xml:space="preserve">Rastrillos </t>
  </si>
  <si>
    <t xml:space="preserve">Telefonos Celulres </t>
  </si>
  <si>
    <t>Gps</t>
  </si>
  <si>
    <t xml:space="preserve">Unidad </t>
  </si>
  <si>
    <t xml:space="preserve">unidad </t>
  </si>
  <si>
    <t>PARQUE REGIONAL MUNICIPAL CERRO CHU AJAW</t>
  </si>
  <si>
    <t xml:space="preserve">Municipalidad </t>
  </si>
  <si>
    <t xml:space="preserve">PRM Cerro Chu Ajaw </t>
  </si>
  <si>
    <t>PRM Chu Ajaw</t>
  </si>
  <si>
    <t>PRM Cerro Chu Ajaw</t>
  </si>
  <si>
    <t xml:space="preserve"> </t>
  </si>
  <si>
    <t xml:space="preserve">Municipalidad Técnico UGAM INAB </t>
  </si>
  <si>
    <t>X</t>
  </si>
  <si>
    <t xml:space="preserve">Municipalidad Técnico UGAM Comunidad </t>
  </si>
  <si>
    <t xml:space="preserve">Técnico Municipalidad,  </t>
  </si>
  <si>
    <t xml:space="preserve">Técnico Municipalidad  </t>
  </si>
  <si>
    <t xml:space="preserve">Aldea Pasajquim </t>
  </si>
  <si>
    <t>Talleres infomativos y capacitaciones sobre el manejo adecudo del cerro Ajaw.</t>
  </si>
  <si>
    <t xml:space="preserve">CONAP, Municipalidad a traves de la UGAM </t>
  </si>
  <si>
    <t xml:space="preserve">Comunidad </t>
  </si>
  <si>
    <t xml:space="preserve">Muncipalidad </t>
  </si>
  <si>
    <t>Talleres y capacitaciones sobre el control de incendios.</t>
  </si>
  <si>
    <t xml:space="preserve">Rotulos y nacimientos de agua </t>
  </si>
  <si>
    <t xml:space="preserve">listado de participantes en los talleres y capacitaciones. </t>
  </si>
  <si>
    <t xml:space="preserve">Matenimento a las reforestaciones. </t>
  </si>
  <si>
    <t xml:space="preserve">Realizar limpias y monitores a las ares reforestadas. </t>
  </si>
  <si>
    <t xml:space="preserve">Áreas reforestadas </t>
  </si>
  <si>
    <t xml:space="preserve">La limpieza de las áreas reforestadas. </t>
  </si>
  <si>
    <t xml:space="preserve">Azadon </t>
  </si>
  <si>
    <t xml:space="preserve">Botas </t>
  </si>
  <si>
    <t>Comunidad.</t>
  </si>
  <si>
    <t xml:space="preserve">Par </t>
  </si>
  <si>
    <t>Comunidad</t>
  </si>
  <si>
    <t>Cantidad</t>
  </si>
  <si>
    <t xml:space="preserve">Cantidad </t>
  </si>
  <si>
    <t>Par</t>
  </si>
  <si>
    <t xml:space="preserve">Lazo </t>
  </si>
  <si>
    <t xml:space="preserve">Metro </t>
  </si>
  <si>
    <r>
      <t>Atividad 1.2.</t>
    </r>
    <r>
      <rPr>
        <b/>
        <sz val="10"/>
        <rFont val="Arial"/>
        <family val="2"/>
      </rPr>
      <t xml:space="preserve"> Señalización de senderos, rotulación.</t>
    </r>
  </si>
  <si>
    <t xml:space="preserve">Rotulos </t>
  </si>
  <si>
    <t xml:space="preserve">Cantidad  </t>
  </si>
  <si>
    <t xml:space="preserve">Comunitario </t>
  </si>
  <si>
    <t xml:space="preserve">Martillo </t>
  </si>
  <si>
    <t xml:space="preserve">Clavos </t>
  </si>
  <si>
    <t xml:space="preserve">Libras </t>
  </si>
  <si>
    <t>Resultado 1. Talleres y capacitaciones sobre el control de incendios.</t>
  </si>
  <si>
    <t xml:space="preserve">Concientizar a la población. </t>
  </si>
  <si>
    <t>Actividad 1.1. Talleres infomativos y capacitaciones sobre el manejo adecudo del cerro Ajaw.</t>
  </si>
  <si>
    <t xml:space="preserve">Resultado 1.Concientizar a la población. </t>
  </si>
  <si>
    <t>Técnico INAB</t>
  </si>
  <si>
    <t xml:space="preserve">PRM Cerro Chu Ajaw  </t>
  </si>
  <si>
    <t>Resultado 1. Coordinaciónde actividades para administración del PRM</t>
  </si>
  <si>
    <t>Resultado 2. Cumplimiento de compromisos administrativos ante el CONAP</t>
  </si>
  <si>
    <t>Actividad 2.2.  Presentación POA 2022</t>
  </si>
  <si>
    <t>1,2,3,4</t>
  </si>
  <si>
    <t>2,4</t>
  </si>
  <si>
    <t>1,2,3</t>
  </si>
  <si>
    <t>1,24</t>
  </si>
  <si>
    <t>Jornales de limpieza y mantenimiento de nacimiento de agua.</t>
  </si>
  <si>
    <t>1,2,4</t>
  </si>
  <si>
    <t xml:space="preserve">Reforestación de recuperación de áreas de por lo menos 1 ha (1,000 platas) con plantas de la region. </t>
  </si>
  <si>
    <t>2,3</t>
  </si>
  <si>
    <t>2,3,4</t>
  </si>
  <si>
    <t>CONAP          UGAM</t>
  </si>
  <si>
    <t>Listado de asitencia.         Fotografias de reuniones.</t>
  </si>
  <si>
    <t xml:space="preserve">CONAP          UGAM           Sindico Primero </t>
  </si>
  <si>
    <t>Evaluación de efectividad de manejo.</t>
  </si>
  <si>
    <t xml:space="preserve">Síndico Primero </t>
  </si>
  <si>
    <t xml:space="preserve">Infomes de actividaes. </t>
  </si>
  <si>
    <t xml:space="preserve">informe de actividades. </t>
  </si>
  <si>
    <t>POA 202</t>
  </si>
  <si>
    <t xml:space="preserve">Tecnico SIGAP </t>
  </si>
  <si>
    <t>Q. 1846.64</t>
  </si>
  <si>
    <t>Q. 1384.98</t>
  </si>
  <si>
    <t>Q. 461.66</t>
  </si>
  <si>
    <t>Q. 1846.65</t>
  </si>
  <si>
    <t>Q. 1384.99</t>
  </si>
  <si>
    <t>Q. 461.67</t>
  </si>
  <si>
    <t xml:space="preserve">Donante </t>
  </si>
  <si>
    <t xml:space="preserve">Código </t>
  </si>
  <si>
    <t>Mantenimeinto de brechas cortafuego</t>
  </si>
  <si>
    <t>PLAN OPERATIVO ANUAL POA 2022</t>
  </si>
  <si>
    <t>Resultado esperado 2022</t>
  </si>
  <si>
    <t>Resultado Esperado 2022</t>
  </si>
  <si>
    <t>Técnico UGAM, Guardabosques UGAM Guardarecursos CONAP</t>
  </si>
  <si>
    <t xml:space="preserve">Municipalidad Técnico UGAM Comunidad  CEDRAC </t>
  </si>
  <si>
    <t>PRESUPUESTO DEL PLAN OPERATIVO ANUAL POA 2022 CERRO PANAN</t>
  </si>
  <si>
    <t>Senderos limpios  fotogracias de la limpieza</t>
  </si>
  <si>
    <t>Presentación POA 2023</t>
  </si>
  <si>
    <t xml:space="preserve">Actividad 2.1. Mantenimiento de Brechas Corta Fuego </t>
  </si>
  <si>
    <t>CEDRAC</t>
  </si>
  <si>
    <t>Otros</t>
  </si>
  <si>
    <t>2,5</t>
  </si>
  <si>
    <t>2,6</t>
  </si>
  <si>
    <t>Monitoreo del estado de conservación del área</t>
  </si>
  <si>
    <t>Monitoreo biológico de aves</t>
  </si>
  <si>
    <t>AVM, Guardarecursos municipales, guardarecursos CONAP.</t>
  </si>
  <si>
    <t xml:space="preserve">Informe fotografías </t>
  </si>
  <si>
    <t>Actividad 2.4.  Monitoreo biológico de aves</t>
  </si>
  <si>
    <t>Resultado 2. Evaluación del estado de conservación de los ecosistemas</t>
  </si>
  <si>
    <t>Guardarecursos municipales</t>
  </si>
  <si>
    <t>Observador de aves capacitado</t>
  </si>
  <si>
    <t>Guardarecursos CONAP</t>
  </si>
  <si>
    <t>Transporte</t>
  </si>
  <si>
    <t>Galones</t>
  </si>
  <si>
    <t>Linterna</t>
  </si>
  <si>
    <t>Impermeable</t>
  </si>
  <si>
    <t>Machete</t>
  </si>
  <si>
    <t>Unidad</t>
  </si>
  <si>
    <t>2,3,5</t>
  </si>
  <si>
    <t>Actividad 2.1.  Presentación POA 2021</t>
  </si>
  <si>
    <t>Actividad 2.3.  Entrega de informe de avances</t>
  </si>
  <si>
    <t>Actividad 2.4. Evaluación de efectividad de manejo EVASIGAP</t>
  </si>
  <si>
    <t xml:space="preserve"> Elaboración de instrumentos de planificación y gestión para el área protegida </t>
  </si>
  <si>
    <t>Señalización de senderos, rotulación.</t>
  </si>
  <si>
    <t>PROGRAMA USO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</si>
</sst>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_);[Red]\(&quot;Q&quot;#,##0.00\)"/>
    <numFmt numFmtId="44" formatCode="_(&quot;Q&quot;* #,##0.00_);_(&quot;Q&quot;* \(#,##0.00\);_(&quot;Q&quot;* &quot;-&quot;??_);_(@_)"/>
    <numFmt numFmtId="164" formatCode="_-&quot;$&quot;* #,##0.00_-;\-&quot;$&quot;* #,##0.00_-;_-&quot;$&quot;* &quot;-&quot;??_-;_-@_-"/>
    <numFmt numFmtId="165" formatCode="&quot;Q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i/>
      <sz val="1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0"/>
      <color theme="7" tint="0.59999389629810485"/>
      <name val="Cambria"/>
      <family val="1"/>
      <scheme val="major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Cambria"/>
      <family val="1"/>
    </font>
    <font>
      <b/>
      <sz val="10"/>
      <color rgb="FF33CCCC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b/>
      <sz val="10"/>
      <name val="Arial"/>
    </font>
    <font>
      <b/>
      <sz val="14"/>
      <color rgb="FFFF0000"/>
      <name val="Arial"/>
    </font>
    <font>
      <b/>
      <sz val="12"/>
      <name val="Arial"/>
    </font>
    <font>
      <sz val="1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1158"/>
        <bgColor rgb="FFDAEEF3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CFEDC3"/>
        <bgColor rgb="FFCFEDC3"/>
      </patternFill>
    </fill>
    <fill>
      <patternFill patternType="solid">
        <fgColor rgb="FFB2A1C7"/>
        <bgColor rgb="FFB2A1C7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DFEC"/>
        <bgColor rgb="FFE5DFE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FEDC3"/>
      </patternFill>
    </fill>
    <fill>
      <patternFill patternType="solid">
        <fgColor theme="0" tint="-0.249977111117893"/>
        <bgColor rgb="FFB2A1C7"/>
      </patternFill>
    </fill>
    <fill>
      <patternFill patternType="solid">
        <fgColor theme="7" tint="0.79998168889431442"/>
        <bgColor rgb="FFE5DFE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23" fillId="0" borderId="0"/>
  </cellStyleXfs>
  <cellXfs count="329">
    <xf numFmtId="0" fontId="0" fillId="0" borderId="0" xfId="0"/>
    <xf numFmtId="0" fontId="0" fillId="2" borderId="0" xfId="0" applyFill="1"/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4" fontId="6" fillId="2" borderId="0" xfId="1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4" fillId="2" borderId="8" xfId="0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/>
    </xf>
    <xf numFmtId="0" fontId="5" fillId="2" borderId="4" xfId="0" applyFont="1" applyFill="1" applyBorder="1"/>
    <xf numFmtId="44" fontId="6" fillId="2" borderId="8" xfId="1" applyNumberFormat="1" applyFont="1" applyFill="1" applyBorder="1" applyAlignment="1">
      <alignment horizontal="left" vertical="center" wrapText="1"/>
    </xf>
    <xf numFmtId="0" fontId="5" fillId="2" borderId="10" xfId="0" applyFont="1" applyFill="1" applyBorder="1"/>
    <xf numFmtId="0" fontId="0" fillId="2" borderId="0" xfId="0" applyFill="1"/>
    <xf numFmtId="0" fontId="5" fillId="2" borderId="0" xfId="0" applyFont="1" applyFill="1" applyBorder="1"/>
    <xf numFmtId="0" fontId="6" fillId="2" borderId="8" xfId="0" applyFont="1" applyFill="1" applyBorder="1" applyAlignment="1">
      <alignment horizontal="left" vertical="center" wrapText="1"/>
    </xf>
    <xf numFmtId="0" fontId="11" fillId="2" borderId="4" xfId="0" applyFont="1" applyFill="1" applyBorder="1"/>
    <xf numFmtId="0" fontId="11" fillId="2" borderId="0" xfId="0" applyFont="1" applyFill="1" applyBorder="1"/>
    <xf numFmtId="0" fontId="13" fillId="2" borderId="8" xfId="0" applyFont="1" applyFill="1" applyBorder="1" applyAlignment="1">
      <alignment vertical="top"/>
    </xf>
    <xf numFmtId="0" fontId="5" fillId="2" borderId="12" xfId="0" applyFont="1" applyFill="1" applyBorder="1"/>
    <xf numFmtId="0" fontId="5" fillId="2" borderId="5" xfId="0" applyFont="1" applyFill="1" applyBorder="1"/>
    <xf numFmtId="0" fontId="5" fillId="2" borderId="11" xfId="0" applyFont="1" applyFill="1" applyBorder="1"/>
    <xf numFmtId="49" fontId="12" fillId="2" borderId="8" xfId="0" applyNumberFormat="1" applyFont="1" applyFill="1" applyBorder="1" applyAlignment="1">
      <alignment vertical="top" wrapText="1"/>
    </xf>
    <xf numFmtId="0" fontId="10" fillId="2" borderId="8" xfId="0" applyFont="1" applyFill="1" applyBorder="1" applyAlignment="1">
      <alignment horizontal="center" vertical="center" wrapText="1"/>
    </xf>
    <xf numFmtId="44" fontId="0" fillId="2" borderId="0" xfId="1" applyFont="1" applyFill="1"/>
    <xf numFmtId="44" fontId="14" fillId="4" borderId="11" xfId="0" applyNumberFormat="1" applyFont="1" applyFill="1" applyBorder="1"/>
    <xf numFmtId="0" fontId="6" fillId="2" borderId="8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44" fontId="6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44" fontId="5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8" fillId="5" borderId="0" xfId="5" applyFont="1" applyFill="1" applyBorder="1" applyAlignment="1">
      <alignment horizontal="center"/>
    </xf>
    <xf numFmtId="0" fontId="17" fillId="0" borderId="0" xfId="5" applyFont="1" applyAlignment="1"/>
    <xf numFmtId="0" fontId="2" fillId="5" borderId="0" xfId="5" applyFont="1" applyFill="1" applyBorder="1"/>
    <xf numFmtId="0" fontId="20" fillId="5" borderId="0" xfId="5" applyFont="1" applyFill="1" applyBorder="1" applyAlignment="1">
      <alignment horizontal="center" vertical="center"/>
    </xf>
    <xf numFmtId="0" fontId="21" fillId="5" borderId="0" xfId="5" applyFont="1" applyFill="1" applyBorder="1" applyAlignment="1">
      <alignment horizontal="center" vertical="top" wrapText="1"/>
    </xf>
    <xf numFmtId="0" fontId="21" fillId="5" borderId="0" xfId="5" applyFont="1" applyFill="1" applyBorder="1" applyAlignment="1">
      <alignment horizontal="left" vertical="top" wrapText="1"/>
    </xf>
    <xf numFmtId="2" fontId="21" fillId="5" borderId="0" xfId="5" applyNumberFormat="1" applyFont="1" applyFill="1" applyBorder="1" applyAlignment="1">
      <alignment horizontal="left" vertical="top" wrapText="1"/>
    </xf>
    <xf numFmtId="0" fontId="2" fillId="5" borderId="0" xfId="5" applyFont="1" applyFill="1" applyBorder="1" applyAlignment="1">
      <alignment horizontal="center" vertical="top" wrapText="1"/>
    </xf>
    <xf numFmtId="0" fontId="2" fillId="5" borderId="0" xfId="5" applyFont="1" applyFill="1" applyBorder="1" applyAlignment="1">
      <alignment horizontal="left" vertical="top" wrapText="1"/>
    </xf>
    <xf numFmtId="2" fontId="2" fillId="5" borderId="0" xfId="5" applyNumberFormat="1" applyFont="1" applyFill="1" applyBorder="1" applyAlignment="1">
      <alignment horizontal="left" vertical="top" wrapText="1"/>
    </xf>
    <xf numFmtId="0" fontId="3" fillId="5" borderId="0" xfId="5" applyFont="1" applyFill="1" applyBorder="1" applyAlignment="1">
      <alignment horizontal="center" vertical="top"/>
    </xf>
    <xf numFmtId="49" fontId="3" fillId="5" borderId="0" xfId="5" applyNumberFormat="1" applyFont="1" applyFill="1" applyBorder="1" applyAlignment="1">
      <alignment horizontal="center" vertical="top" wrapText="1"/>
    </xf>
    <xf numFmtId="49" fontId="3" fillId="5" borderId="0" xfId="5" applyNumberFormat="1" applyFont="1" applyFill="1" applyBorder="1" applyAlignment="1">
      <alignment vertical="top" wrapText="1"/>
    </xf>
    <xf numFmtId="0" fontId="2" fillId="5" borderId="0" xfId="5" applyFont="1" applyFill="1" applyBorder="1" applyAlignment="1">
      <alignment horizontal="center"/>
    </xf>
    <xf numFmtId="0" fontId="2" fillId="5" borderId="0" xfId="5" applyFont="1" applyFill="1" applyBorder="1" applyAlignment="1">
      <alignment horizontal="left" vertical="center"/>
    </xf>
    <xf numFmtId="0" fontId="2" fillId="5" borderId="0" xfId="5" applyFont="1" applyFill="1" applyBorder="1" applyAlignment="1">
      <alignment vertical="center"/>
    </xf>
    <xf numFmtId="49" fontId="22" fillId="5" borderId="1" xfId="5" applyNumberFormat="1" applyFont="1" applyFill="1" applyBorder="1" applyAlignment="1">
      <alignment horizontal="center" vertical="top" wrapText="1"/>
    </xf>
    <xf numFmtId="49" fontId="22" fillId="5" borderId="1" xfId="5" applyNumberFormat="1" applyFont="1" applyFill="1" applyBorder="1" applyAlignment="1">
      <alignment vertical="top" wrapText="1"/>
    </xf>
    <xf numFmtId="0" fontId="21" fillId="5" borderId="1" xfId="5" applyFont="1" applyFill="1" applyBorder="1" applyAlignment="1">
      <alignment horizontal="center" vertical="center" wrapText="1"/>
    </xf>
    <xf numFmtId="0" fontId="21" fillId="5" borderId="1" xfId="5" applyFont="1" applyFill="1" applyBorder="1" applyAlignment="1">
      <alignment horizontal="left" vertical="top" wrapText="1"/>
    </xf>
    <xf numFmtId="49" fontId="21" fillId="5" borderId="1" xfId="5" applyNumberFormat="1" applyFont="1" applyFill="1" applyBorder="1" applyAlignment="1">
      <alignment horizontal="center" vertical="center" wrapText="1"/>
    </xf>
    <xf numFmtId="49" fontId="21" fillId="5" borderId="1" xfId="5" applyNumberFormat="1" applyFont="1" applyFill="1" applyBorder="1" applyAlignment="1">
      <alignment horizontal="left" vertical="top" wrapText="1"/>
    </xf>
    <xf numFmtId="0" fontId="21" fillId="5" borderId="1" xfId="5" applyFont="1" applyFill="1" applyBorder="1" applyAlignment="1">
      <alignment horizontal="center" vertical="top" wrapText="1"/>
    </xf>
    <xf numFmtId="0" fontId="24" fillId="6" borderId="21" xfId="6" applyFont="1" applyFill="1" applyBorder="1" applyAlignment="1">
      <alignment vertical="center" wrapText="1"/>
    </xf>
    <xf numFmtId="0" fontId="24" fillId="6" borderId="20" xfId="6" applyFont="1" applyFill="1" applyBorder="1" applyAlignment="1">
      <alignment vertical="center" wrapText="1"/>
    </xf>
    <xf numFmtId="0" fontId="24" fillId="7" borderId="20" xfId="6" applyFont="1" applyFill="1" applyBorder="1" applyAlignment="1">
      <alignment horizontal="center" vertical="center" wrapText="1"/>
    </xf>
    <xf numFmtId="0" fontId="25" fillId="7" borderId="23" xfId="6" applyFont="1" applyFill="1" applyBorder="1" applyAlignment="1">
      <alignment horizontal="center" vertical="center" wrapText="1"/>
    </xf>
    <xf numFmtId="0" fontId="23" fillId="0" borderId="0" xfId="6" applyFont="1" applyAlignment="1"/>
    <xf numFmtId="0" fontId="24" fillId="6" borderId="24" xfId="6" applyFont="1" applyFill="1" applyBorder="1" applyAlignment="1">
      <alignment vertical="center" wrapText="1"/>
    </xf>
    <xf numFmtId="0" fontId="24" fillId="6" borderId="25" xfId="6" applyFont="1" applyFill="1" applyBorder="1" applyAlignment="1">
      <alignment vertical="center" wrapText="1"/>
    </xf>
    <xf numFmtId="165" fontId="24" fillId="7" borderId="20" xfId="6" applyNumberFormat="1" applyFont="1" applyFill="1" applyBorder="1" applyAlignment="1">
      <alignment horizontal="center" vertical="center" wrapText="1"/>
    </xf>
    <xf numFmtId="165" fontId="26" fillId="9" borderId="23" xfId="6" applyNumberFormat="1" applyFont="1" applyFill="1" applyBorder="1" applyAlignment="1">
      <alignment horizontal="center"/>
    </xf>
    <xf numFmtId="0" fontId="27" fillId="0" borderId="23" xfId="6" applyFont="1" applyBorder="1"/>
    <xf numFmtId="165" fontId="28" fillId="11" borderId="23" xfId="6" applyNumberFormat="1" applyFont="1" applyFill="1" applyBorder="1" applyAlignment="1">
      <alignment horizontal="center" vertical="center" wrapText="1"/>
    </xf>
    <xf numFmtId="0" fontId="27" fillId="13" borderId="23" xfId="6" applyFont="1" applyFill="1" applyBorder="1"/>
    <xf numFmtId="165" fontId="24" fillId="12" borderId="23" xfId="6" applyNumberFormat="1" applyFont="1" applyFill="1" applyBorder="1" applyAlignment="1">
      <alignment horizontal="center" vertical="center" wrapText="1"/>
    </xf>
    <xf numFmtId="165" fontId="24" fillId="14" borderId="23" xfId="6" applyNumberFormat="1" applyFont="1" applyFill="1" applyBorder="1" applyAlignment="1">
      <alignment horizontal="center" vertical="center" wrapText="1"/>
    </xf>
    <xf numFmtId="0" fontId="27" fillId="15" borderId="23" xfId="6" applyFont="1" applyFill="1" applyBorder="1"/>
    <xf numFmtId="165" fontId="24" fillId="15" borderId="23" xfId="6" applyNumberFormat="1" applyFont="1" applyFill="1" applyBorder="1"/>
    <xf numFmtId="165" fontId="27" fillId="0" borderId="23" xfId="6" applyNumberFormat="1" applyFont="1" applyBorder="1"/>
    <xf numFmtId="165" fontId="24" fillId="0" borderId="23" xfId="6" applyNumberFormat="1" applyFont="1" applyBorder="1"/>
    <xf numFmtId="165" fontId="27" fillId="0" borderId="0" xfId="6" applyNumberFormat="1" applyFont="1"/>
    <xf numFmtId="0" fontId="27" fillId="0" borderId="20" xfId="6" applyFont="1" applyBorder="1"/>
    <xf numFmtId="0" fontId="27" fillId="13" borderId="25" xfId="6" applyFont="1" applyFill="1" applyBorder="1"/>
    <xf numFmtId="165" fontId="24" fillId="11" borderId="23" xfId="6" applyNumberFormat="1" applyFont="1" applyFill="1" applyBorder="1"/>
    <xf numFmtId="0" fontId="27" fillId="0" borderId="0" xfId="6" applyFont="1"/>
    <xf numFmtId="165" fontId="24" fillId="0" borderId="0" xfId="6" applyNumberFormat="1" applyFont="1"/>
    <xf numFmtId="0" fontId="27" fillId="0" borderId="23" xfId="6" applyFont="1" applyFill="1" applyBorder="1"/>
    <xf numFmtId="0" fontId="27" fillId="0" borderId="20" xfId="6" applyFont="1" applyFill="1" applyBorder="1"/>
    <xf numFmtId="165" fontId="27" fillId="0" borderId="20" xfId="6" applyNumberFormat="1" applyFont="1" applyBorder="1"/>
    <xf numFmtId="165" fontId="24" fillId="0" borderId="20" xfId="6" applyNumberFormat="1" applyFont="1" applyBorder="1"/>
    <xf numFmtId="165" fontId="27" fillId="0" borderId="1" xfId="6" applyNumberFormat="1" applyFont="1" applyBorder="1"/>
    <xf numFmtId="0" fontId="27" fillId="0" borderId="1" xfId="6" applyFont="1" applyBorder="1"/>
    <xf numFmtId="165" fontId="24" fillId="0" borderId="1" xfId="6" applyNumberFormat="1" applyFont="1" applyBorder="1"/>
    <xf numFmtId="0" fontId="23" fillId="0" borderId="0" xfId="6" applyFont="1" applyFill="1" applyAlignment="1"/>
    <xf numFmtId="49" fontId="21" fillId="5" borderId="1" xfId="5" applyNumberFormat="1" applyFont="1" applyFill="1" applyBorder="1" applyAlignment="1">
      <alignment horizontal="center" vertical="top" wrapText="1"/>
    </xf>
    <xf numFmtId="49" fontId="21" fillId="5" borderId="1" xfId="5" applyNumberFormat="1" applyFont="1" applyFill="1" applyBorder="1" applyAlignment="1">
      <alignment vertical="top" wrapText="1"/>
    </xf>
    <xf numFmtId="0" fontId="27" fillId="17" borderId="23" xfId="6" applyFont="1" applyFill="1" applyBorder="1"/>
    <xf numFmtId="165" fontId="24" fillId="17" borderId="23" xfId="6" applyNumberFormat="1" applyFont="1" applyFill="1" applyBorder="1"/>
    <xf numFmtId="0" fontId="6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44" fontId="14" fillId="3" borderId="7" xfId="0" applyNumberFormat="1" applyFont="1" applyFill="1" applyBorder="1"/>
    <xf numFmtId="0" fontId="6" fillId="0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0" borderId="23" xfId="6" applyFont="1" applyBorder="1"/>
    <xf numFmtId="0" fontId="27" fillId="0" borderId="26" xfId="6" applyFont="1" applyBorder="1"/>
    <xf numFmtId="0" fontId="23" fillId="0" borderId="17" xfId="6" applyFont="1" applyFill="1" applyBorder="1" applyAlignment="1"/>
    <xf numFmtId="0" fontId="27" fillId="0" borderId="31" xfId="6" applyFont="1" applyBorder="1"/>
    <xf numFmtId="0" fontId="6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4" fontId="14" fillId="4" borderId="8" xfId="0" applyNumberFormat="1" applyFont="1" applyFill="1" applyBorder="1"/>
    <xf numFmtId="0" fontId="27" fillId="0" borderId="34" xfId="6" applyFont="1" applyBorder="1"/>
    <xf numFmtId="0" fontId="2" fillId="0" borderId="20" xfId="6" applyFont="1" applyBorder="1"/>
    <xf numFmtId="165" fontId="27" fillId="0" borderId="33" xfId="6" applyNumberFormat="1" applyFont="1" applyBorder="1"/>
    <xf numFmtId="0" fontId="2" fillId="0" borderId="32" xfId="6" applyFont="1" applyBorder="1"/>
    <xf numFmtId="0" fontId="2" fillId="0" borderId="1" xfId="6" applyFont="1" applyBorder="1"/>
    <xf numFmtId="0" fontId="27" fillId="0" borderId="28" xfId="6" applyFont="1" applyBorder="1"/>
    <xf numFmtId="0" fontId="27" fillId="17" borderId="20" xfId="6" applyFont="1" applyFill="1" applyBorder="1"/>
    <xf numFmtId="165" fontId="24" fillId="17" borderId="20" xfId="6" applyNumberFormat="1" applyFont="1" applyFill="1" applyBorder="1"/>
    <xf numFmtId="0" fontId="27" fillId="2" borderId="28" xfId="6" applyFont="1" applyFill="1" applyBorder="1"/>
    <xf numFmtId="165" fontId="24" fillId="18" borderId="23" xfId="6" applyNumberFormat="1" applyFont="1" applyFill="1" applyBorder="1" applyAlignment="1">
      <alignment horizontal="center" vertical="center" wrapText="1"/>
    </xf>
    <xf numFmtId="0" fontId="27" fillId="2" borderId="1" xfId="6" applyFont="1" applyFill="1" applyBorder="1"/>
    <xf numFmtId="0" fontId="2" fillId="2" borderId="1" xfId="6" applyFont="1" applyFill="1" applyBorder="1"/>
    <xf numFmtId="0" fontId="2" fillId="18" borderId="26" xfId="6" applyFont="1" applyFill="1" applyBorder="1" applyAlignment="1">
      <alignment horizontal="left" vertical="center" wrapText="1"/>
    </xf>
    <xf numFmtId="0" fontId="27" fillId="20" borderId="23" xfId="6" applyFont="1" applyFill="1" applyBorder="1"/>
    <xf numFmtId="165" fontId="3" fillId="19" borderId="23" xfId="6" applyNumberFormat="1" applyFont="1" applyFill="1" applyBorder="1" applyAlignment="1">
      <alignment horizontal="center" vertical="center" wrapText="1"/>
    </xf>
    <xf numFmtId="165" fontId="24" fillId="19" borderId="23" xfId="6" applyNumberFormat="1" applyFont="1" applyFill="1" applyBorder="1" applyAlignment="1">
      <alignment horizontal="center" vertical="center" wrapText="1"/>
    </xf>
    <xf numFmtId="0" fontId="27" fillId="20" borderId="1" xfId="6" applyFont="1" applyFill="1" applyBorder="1"/>
    <xf numFmtId="0" fontId="27" fillId="20" borderId="28" xfId="6" applyFont="1" applyFill="1" applyBorder="1"/>
    <xf numFmtId="165" fontId="29" fillId="22" borderId="23" xfId="6" applyNumberFormat="1" applyFont="1" applyFill="1" applyBorder="1" applyAlignment="1">
      <alignment horizontal="center" vertical="center" wrapText="1"/>
    </xf>
    <xf numFmtId="0" fontId="27" fillId="16" borderId="1" xfId="6" applyFont="1" applyFill="1" applyBorder="1"/>
    <xf numFmtId="165" fontId="24" fillId="16" borderId="1" xfId="6" applyNumberFormat="1" applyFont="1" applyFill="1" applyBorder="1"/>
    <xf numFmtId="0" fontId="2" fillId="5" borderId="0" xfId="5" applyFont="1" applyFill="1" applyBorder="1" applyAlignment="1">
      <alignment horizontal="center" vertical="center" wrapText="1"/>
    </xf>
    <xf numFmtId="2" fontId="21" fillId="5" borderId="1" xfId="5" applyNumberFormat="1" applyFont="1" applyFill="1" applyBorder="1" applyAlignment="1">
      <alignment horizontal="center" vertical="center" wrapText="1"/>
    </xf>
    <xf numFmtId="44" fontId="21" fillId="5" borderId="1" xfId="5" applyNumberFormat="1" applyFont="1" applyFill="1" applyBorder="1" applyAlignment="1">
      <alignment horizontal="center" vertical="center" wrapText="1"/>
    </xf>
    <xf numFmtId="0" fontId="27" fillId="16" borderId="22" xfId="6" applyFont="1" applyFill="1" applyBorder="1"/>
    <xf numFmtId="165" fontId="24" fillId="16" borderId="22" xfId="6" applyNumberFormat="1" applyFont="1" applyFill="1" applyBorder="1"/>
    <xf numFmtId="49" fontId="3" fillId="5" borderId="1" xfId="5" applyNumberFormat="1" applyFont="1" applyFill="1" applyBorder="1" applyAlignment="1">
      <alignment vertical="top" wrapText="1"/>
    </xf>
    <xf numFmtId="0" fontId="3" fillId="5" borderId="1" xfId="5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4" fontId="6" fillId="2" borderId="1" xfId="0" applyNumberFormat="1" applyFont="1" applyFill="1" applyBorder="1" applyAlignment="1">
      <alignment horizontal="center" vertical="center"/>
    </xf>
    <xf numFmtId="165" fontId="26" fillId="9" borderId="26" xfId="6" applyNumberFormat="1" applyFont="1" applyFill="1" applyBorder="1" applyAlignment="1">
      <alignment horizontal="center"/>
    </xf>
    <xf numFmtId="165" fontId="28" fillId="11" borderId="26" xfId="6" applyNumberFormat="1" applyFont="1" applyFill="1" applyBorder="1" applyAlignment="1">
      <alignment horizontal="center" vertical="center" wrapText="1"/>
    </xf>
    <xf numFmtId="165" fontId="24" fillId="12" borderId="26" xfId="6" applyNumberFormat="1" applyFont="1" applyFill="1" applyBorder="1" applyAlignment="1">
      <alignment horizontal="center" vertical="center" wrapText="1"/>
    </xf>
    <xf numFmtId="165" fontId="24" fillId="15" borderId="26" xfId="6" applyNumberFormat="1" applyFont="1" applyFill="1" applyBorder="1"/>
    <xf numFmtId="165" fontId="24" fillId="0" borderId="26" xfId="6" applyNumberFormat="1" applyFont="1" applyBorder="1"/>
    <xf numFmtId="0" fontId="29" fillId="0" borderId="1" xfId="6" applyFont="1" applyBorder="1" applyAlignment="1"/>
    <xf numFmtId="0" fontId="23" fillId="0" borderId="1" xfId="6" applyFont="1" applyBorder="1" applyAlignment="1">
      <alignment horizontal="center" vertical="center"/>
    </xf>
    <xf numFmtId="0" fontId="27" fillId="0" borderId="28" xfId="6" applyFont="1" applyBorder="1"/>
    <xf numFmtId="0" fontId="27" fillId="0" borderId="1" xfId="6" applyFont="1" applyBorder="1"/>
    <xf numFmtId="0" fontId="23" fillId="0" borderId="1" xfId="6" applyFont="1" applyBorder="1" applyAlignment="1">
      <alignment horizontal="center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4" fontId="11" fillId="2" borderId="0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 wrapText="1"/>
    </xf>
    <xf numFmtId="44" fontId="10" fillId="2" borderId="6" xfId="1" applyFont="1" applyFill="1" applyBorder="1" applyAlignment="1">
      <alignment vertical="center"/>
    </xf>
    <xf numFmtId="0" fontId="14" fillId="3" borderId="14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top" wrapText="1"/>
    </xf>
    <xf numFmtId="49" fontId="4" fillId="2" borderId="14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2" fillId="2" borderId="8" xfId="0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/>
    <xf numFmtId="0" fontId="12" fillId="2" borderId="8" xfId="0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10" xfId="0" applyFont="1" applyFill="1" applyBorder="1" applyAlignment="1"/>
    <xf numFmtId="0" fontId="6" fillId="2" borderId="5" xfId="0" applyFont="1" applyFill="1" applyBorder="1" applyAlignment="1"/>
    <xf numFmtId="0" fontId="6" fillId="2" borderId="11" xfId="0" applyFont="1" applyFill="1" applyBorder="1" applyAlignment="1"/>
    <xf numFmtId="0" fontId="14" fillId="3" borderId="12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/>
    <xf numFmtId="0" fontId="4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2" fillId="5" borderId="18" xfId="5" applyFont="1" applyFill="1" applyBorder="1" applyAlignment="1">
      <alignment horizontal="left" vertical="top"/>
    </xf>
    <xf numFmtId="0" fontId="2" fillId="0" borderId="0" xfId="5" applyFont="1" applyBorder="1"/>
    <xf numFmtId="0" fontId="19" fillId="5" borderId="0" xfId="5" applyFont="1" applyFill="1" applyBorder="1"/>
    <xf numFmtId="0" fontId="2" fillId="0" borderId="19" xfId="5" applyFont="1" applyBorder="1"/>
    <xf numFmtId="49" fontId="3" fillId="5" borderId="1" xfId="5" applyNumberFormat="1" applyFont="1" applyFill="1" applyBorder="1" applyAlignment="1">
      <alignment horizontal="center" vertical="center" wrapText="1"/>
    </xf>
    <xf numFmtId="0" fontId="2" fillId="0" borderId="1" xfId="5" applyFont="1" applyBorder="1"/>
    <xf numFmtId="49" fontId="3" fillId="5" borderId="1" xfId="5" applyNumberFormat="1" applyFont="1" applyFill="1" applyBorder="1" applyAlignment="1">
      <alignment horizontal="center" vertical="top" wrapText="1"/>
    </xf>
    <xf numFmtId="0" fontId="21" fillId="5" borderId="1" xfId="5" applyFont="1" applyFill="1" applyBorder="1" applyAlignment="1">
      <alignment horizontal="center" vertical="center" wrapText="1"/>
    </xf>
    <xf numFmtId="49" fontId="21" fillId="5" borderId="1" xfId="5" applyNumberFormat="1" applyFont="1" applyFill="1" applyBorder="1" applyAlignment="1">
      <alignment horizontal="center" vertical="center" wrapText="1"/>
    </xf>
    <xf numFmtId="0" fontId="3" fillId="5" borderId="1" xfId="5" applyFont="1" applyFill="1" applyBorder="1" applyAlignment="1">
      <alignment horizontal="center" vertical="top"/>
    </xf>
    <xf numFmtId="0" fontId="3" fillId="5" borderId="1" xfId="5" applyFont="1" applyFill="1" applyBorder="1" applyAlignment="1">
      <alignment horizontal="center" vertical="center"/>
    </xf>
    <xf numFmtId="0" fontId="3" fillId="14" borderId="29" xfId="6" applyFont="1" applyFill="1" applyBorder="1" applyAlignment="1">
      <alignment horizontal="center" vertical="center" wrapText="1"/>
    </xf>
    <xf numFmtId="0" fontId="3" fillId="14" borderId="30" xfId="6" applyFont="1" applyFill="1" applyBorder="1" applyAlignment="1">
      <alignment horizontal="center" vertical="center" wrapText="1"/>
    </xf>
    <xf numFmtId="0" fontId="3" fillId="14" borderId="24" xfId="6" applyFont="1" applyFill="1" applyBorder="1" applyAlignment="1">
      <alignment horizontal="center" vertical="center" wrapText="1"/>
    </xf>
    <xf numFmtId="0" fontId="3" fillId="17" borderId="26" xfId="6" applyFont="1" applyFill="1" applyBorder="1" applyAlignment="1">
      <alignment horizontal="center"/>
    </xf>
    <xf numFmtId="0" fontId="3" fillId="17" borderId="28" xfId="6" applyFont="1" applyFill="1" applyBorder="1" applyAlignment="1">
      <alignment horizontal="center"/>
    </xf>
    <xf numFmtId="0" fontId="3" fillId="14" borderId="1" xfId="6" applyFont="1" applyFill="1" applyBorder="1" applyAlignment="1">
      <alignment horizontal="center" vertical="center" wrapText="1"/>
    </xf>
    <xf numFmtId="0" fontId="27" fillId="0" borderId="1" xfId="6" applyFont="1" applyBorder="1"/>
    <xf numFmtId="0" fontId="24" fillId="16" borderId="1" xfId="6" applyFont="1" applyFill="1" applyBorder="1" applyAlignment="1">
      <alignment horizontal="center"/>
    </xf>
    <xf numFmtId="0" fontId="27" fillId="16" borderId="1" xfId="6" applyFont="1" applyFill="1" applyBorder="1"/>
    <xf numFmtId="0" fontId="24" fillId="19" borderId="26" xfId="6" applyFont="1" applyFill="1" applyBorder="1" applyAlignment="1">
      <alignment horizontal="center" vertical="center" wrapText="1"/>
    </xf>
    <xf numFmtId="0" fontId="27" fillId="20" borderId="27" xfId="6" applyFont="1" applyFill="1" applyBorder="1"/>
    <xf numFmtId="0" fontId="27" fillId="20" borderId="28" xfId="6" applyFont="1" applyFill="1" applyBorder="1"/>
    <xf numFmtId="0" fontId="24" fillId="14" borderId="26" xfId="6" applyFont="1" applyFill="1" applyBorder="1" applyAlignment="1">
      <alignment horizontal="center" vertical="center" wrapText="1"/>
    </xf>
    <xf numFmtId="0" fontId="27" fillId="0" borderId="27" xfId="6" applyFont="1" applyBorder="1"/>
    <xf numFmtId="0" fontId="27" fillId="0" borderId="28" xfId="6" applyFont="1" applyBorder="1"/>
    <xf numFmtId="0" fontId="24" fillId="17" borderId="26" xfId="6" applyFont="1" applyFill="1" applyBorder="1" applyAlignment="1">
      <alignment horizontal="center"/>
    </xf>
    <xf numFmtId="0" fontId="27" fillId="17" borderId="28" xfId="6" applyFont="1" applyFill="1" applyBorder="1"/>
    <xf numFmtId="0" fontId="3" fillId="14" borderId="26" xfId="6" applyFont="1" applyFill="1" applyBorder="1" applyAlignment="1">
      <alignment horizontal="center" vertical="center" wrapText="1"/>
    </xf>
    <xf numFmtId="0" fontId="27" fillId="0" borderId="33" xfId="6" applyFont="1" applyBorder="1"/>
    <xf numFmtId="0" fontId="27" fillId="0" borderId="34" xfId="6" applyFont="1" applyBorder="1"/>
    <xf numFmtId="0" fontId="27" fillId="0" borderId="30" xfId="6" applyFont="1" applyBorder="1"/>
    <xf numFmtId="0" fontId="27" fillId="0" borderId="24" xfId="6" applyFont="1" applyBorder="1"/>
    <xf numFmtId="0" fontId="24" fillId="17" borderId="29" xfId="6" applyFont="1" applyFill="1" applyBorder="1" applyAlignment="1">
      <alignment horizontal="center"/>
    </xf>
    <xf numFmtId="0" fontId="27" fillId="17" borderId="24" xfId="6" applyFont="1" applyFill="1" applyBorder="1"/>
    <xf numFmtId="0" fontId="24" fillId="17" borderId="35" xfId="6" applyFont="1" applyFill="1" applyBorder="1" applyAlignment="1">
      <alignment horizontal="center"/>
    </xf>
    <xf numFmtId="0" fontId="27" fillId="17" borderId="36" xfId="6" applyFont="1" applyFill="1" applyBorder="1"/>
    <xf numFmtId="0" fontId="3" fillId="21" borderId="27" xfId="6" applyFont="1" applyFill="1" applyBorder="1" applyAlignment="1">
      <alignment horizontal="center" vertical="top" wrapText="1"/>
    </xf>
    <xf numFmtId="0" fontId="24" fillId="21" borderId="27" xfId="6" applyFont="1" applyFill="1" applyBorder="1" applyAlignment="1">
      <alignment horizontal="center" vertical="top" wrapText="1"/>
    </xf>
    <xf numFmtId="0" fontId="26" fillId="9" borderId="27" xfId="6" applyFont="1" applyFill="1" applyBorder="1" applyAlignment="1">
      <alignment horizontal="center"/>
    </xf>
    <xf numFmtId="0" fontId="3" fillId="14" borderId="32" xfId="6" applyFont="1" applyFill="1" applyBorder="1" applyAlignment="1">
      <alignment horizontal="center" vertical="center" wrapText="1"/>
    </xf>
    <xf numFmtId="0" fontId="24" fillId="14" borderId="33" xfId="6" applyFont="1" applyFill="1" applyBorder="1" applyAlignment="1">
      <alignment horizontal="center" vertical="center" wrapText="1"/>
    </xf>
    <xf numFmtId="0" fontId="24" fillId="14" borderId="34" xfId="6" applyFont="1" applyFill="1" applyBorder="1" applyAlignment="1">
      <alignment horizontal="center" vertical="center" wrapText="1"/>
    </xf>
    <xf numFmtId="0" fontId="24" fillId="17" borderId="32" xfId="6" applyFont="1" applyFill="1" applyBorder="1" applyAlignment="1">
      <alignment horizontal="center"/>
    </xf>
    <xf numFmtId="0" fontId="27" fillId="17" borderId="34" xfId="6" applyFont="1" applyFill="1" applyBorder="1"/>
    <xf numFmtId="0" fontId="24" fillId="10" borderId="27" xfId="6" applyFont="1" applyFill="1" applyBorder="1" applyAlignment="1">
      <alignment horizontal="center" vertical="top" wrapText="1"/>
    </xf>
    <xf numFmtId="0" fontId="26" fillId="8" borderId="26" xfId="6" applyFont="1" applyFill="1" applyBorder="1" applyAlignment="1">
      <alignment horizontal="center"/>
    </xf>
    <xf numFmtId="0" fontId="27" fillId="12" borderId="29" xfId="6" applyFont="1" applyFill="1" applyBorder="1" applyAlignment="1">
      <alignment horizontal="center" vertical="center" wrapText="1"/>
    </xf>
    <xf numFmtId="0" fontId="27" fillId="13" borderId="30" xfId="6" applyFont="1" applyFill="1" applyBorder="1"/>
    <xf numFmtId="0" fontId="27" fillId="13" borderId="24" xfId="6" applyFont="1" applyFill="1" applyBorder="1"/>
    <xf numFmtId="0" fontId="24" fillId="15" borderId="26" xfId="6" applyFont="1" applyFill="1" applyBorder="1" applyAlignment="1">
      <alignment horizontal="center"/>
    </xf>
    <xf numFmtId="0" fontId="27" fillId="15" borderId="28" xfId="6" applyFont="1" applyFill="1" applyBorder="1"/>
    <xf numFmtId="0" fontId="24" fillId="12" borderId="26" xfId="6" applyFont="1" applyFill="1" applyBorder="1" applyAlignment="1">
      <alignment horizontal="center" vertical="center" wrapText="1"/>
    </xf>
    <xf numFmtId="0" fontId="27" fillId="13" borderId="27" xfId="6" applyFont="1" applyFill="1" applyBorder="1"/>
    <xf numFmtId="0" fontId="27" fillId="13" borderId="28" xfId="6" applyFont="1" applyFill="1" applyBorder="1"/>
    <xf numFmtId="0" fontId="2" fillId="14" borderId="26" xfId="6" applyFont="1" applyFill="1" applyBorder="1" applyAlignment="1">
      <alignment horizontal="center" vertical="center" wrapText="1"/>
    </xf>
    <xf numFmtId="0" fontId="30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6" borderId="20" xfId="6" applyFont="1" applyFill="1" applyBorder="1" applyAlignment="1">
      <alignment horizontal="center" vertical="center" wrapText="1"/>
    </xf>
    <xf numFmtId="0" fontId="24" fillId="6" borderId="25" xfId="6" applyFont="1" applyFill="1" applyBorder="1" applyAlignment="1">
      <alignment horizontal="center" vertical="center" wrapText="1"/>
    </xf>
    <xf numFmtId="0" fontId="24" fillId="6" borderId="22" xfId="6" applyFont="1" applyFill="1" applyBorder="1" applyAlignment="1">
      <alignment horizontal="center" vertical="center" wrapText="1"/>
    </xf>
    <xf numFmtId="0" fontId="3" fillId="14" borderId="35" xfId="6" applyFont="1" applyFill="1" applyBorder="1" applyAlignment="1">
      <alignment horizontal="center" vertical="center" wrapText="1"/>
    </xf>
    <xf numFmtId="0" fontId="27" fillId="0" borderId="0" xfId="6" applyFont="1" applyBorder="1"/>
    <xf numFmtId="0" fontId="27" fillId="0" borderId="36" xfId="6" applyFont="1" applyBorder="1"/>
    <xf numFmtId="0" fontId="24" fillId="16" borderId="35" xfId="6" applyFont="1" applyFill="1" applyBorder="1" applyAlignment="1">
      <alignment horizontal="center"/>
    </xf>
    <xf numFmtId="0" fontId="27" fillId="16" borderId="36" xfId="6" applyFont="1" applyFill="1" applyBorder="1"/>
    <xf numFmtId="0" fontId="3" fillId="19" borderId="26" xfId="6" applyFont="1" applyFill="1" applyBorder="1" applyAlignment="1">
      <alignment horizontal="center" vertical="center" wrapText="1"/>
    </xf>
    <xf numFmtId="0" fontId="2" fillId="0" borderId="27" xfId="6" applyFont="1" applyBorder="1"/>
    <xf numFmtId="0" fontId="2" fillId="0" borderId="28" xfId="6" applyFont="1" applyBorder="1"/>
    <xf numFmtId="0" fontId="2" fillId="16" borderId="23" xfId="6" applyFont="1" applyFill="1" applyBorder="1"/>
    <xf numFmtId="165" fontId="3" fillId="23" borderId="23" xfId="6" applyNumberFormat="1" applyFont="1" applyFill="1" applyBorder="1" applyAlignment="1">
      <alignment horizontal="center" vertical="center" wrapText="1"/>
    </xf>
    <xf numFmtId="0" fontId="2" fillId="2" borderId="26" xfId="6" applyFont="1" applyFill="1" applyBorder="1"/>
    <xf numFmtId="0" fontId="2" fillId="2" borderId="28" xfId="6" applyFont="1" applyFill="1" applyBorder="1"/>
    <xf numFmtId="165" fontId="2" fillId="2" borderId="23" xfId="6" applyNumberFormat="1" applyFont="1" applyFill="1" applyBorder="1"/>
    <xf numFmtId="0" fontId="2" fillId="2" borderId="23" xfId="6" applyFont="1" applyFill="1" applyBorder="1"/>
    <xf numFmtId="165" fontId="3" fillId="2" borderId="23" xfId="6" applyNumberFormat="1" applyFont="1" applyFill="1" applyBorder="1"/>
    <xf numFmtId="0" fontId="17" fillId="2" borderId="1" xfId="6" applyFont="1" applyFill="1" applyBorder="1" applyAlignment="1"/>
    <xf numFmtId="0" fontId="2" fillId="2" borderId="25" xfId="6" applyFont="1" applyFill="1" applyBorder="1"/>
    <xf numFmtId="0" fontId="2" fillId="2" borderId="23" xfId="6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</cellXfs>
  <cellStyles count="7">
    <cellStyle name="Moneda" xfId="1" builtinId="4"/>
    <cellStyle name="Moneda 2" xfId="4"/>
    <cellStyle name="Moneda 3" xfId="3"/>
    <cellStyle name="Normal" xfId="0" builtinId="0"/>
    <cellStyle name="Normal 2" xfId="5"/>
    <cellStyle name="Normal 3" xfId="2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807077</xdr:colOff>
      <xdr:row>1</xdr:row>
      <xdr:rowOff>0</xdr:rowOff>
    </xdr:from>
    <xdr:to>
      <xdr:col>20</xdr:col>
      <xdr:colOff>582080</xdr:colOff>
      <xdr:row>4</xdr:row>
      <xdr:rowOff>148166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7660" y="201083"/>
          <a:ext cx="1595337" cy="751416"/>
        </a:xfrm>
        <a:prstGeom prst="rect">
          <a:avLst/>
        </a:prstGeom>
      </xdr:spPr>
    </xdr:pic>
    <xdr:clientData/>
  </xdr:twoCellAnchor>
  <xdr:twoCellAnchor editAs="oneCell">
    <xdr:from>
      <xdr:col>17</xdr:col>
      <xdr:colOff>984250</xdr:colOff>
      <xdr:row>0</xdr:row>
      <xdr:rowOff>21167</xdr:rowOff>
    </xdr:from>
    <xdr:to>
      <xdr:col>18</xdr:col>
      <xdr:colOff>624417</xdr:colOff>
      <xdr:row>5</xdr:row>
      <xdr:rowOff>137584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3750" y="21167"/>
          <a:ext cx="1111250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362577</xdr:colOff>
      <xdr:row>0</xdr:row>
      <xdr:rowOff>179916</xdr:rowOff>
    </xdr:from>
    <xdr:to>
      <xdr:col>20</xdr:col>
      <xdr:colOff>137580</xdr:colOff>
      <xdr:row>4</xdr:row>
      <xdr:rowOff>126999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5160" y="179916"/>
          <a:ext cx="1986920" cy="846666"/>
        </a:xfrm>
        <a:prstGeom prst="rect">
          <a:avLst/>
        </a:prstGeom>
      </xdr:spPr>
    </xdr:pic>
    <xdr:clientData/>
  </xdr:twoCellAnchor>
  <xdr:twoCellAnchor editAs="oneCell">
    <xdr:from>
      <xdr:col>17</xdr:col>
      <xdr:colOff>539750</xdr:colOff>
      <xdr:row>0</xdr:row>
      <xdr:rowOff>0</xdr:rowOff>
    </xdr:from>
    <xdr:to>
      <xdr:col>18</xdr:col>
      <xdr:colOff>179917</xdr:colOff>
      <xdr:row>5</xdr:row>
      <xdr:rowOff>116417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4583" y="0"/>
          <a:ext cx="687917" cy="12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531910</xdr:colOff>
      <xdr:row>1</xdr:row>
      <xdr:rowOff>31750</xdr:rowOff>
    </xdr:from>
    <xdr:to>
      <xdr:col>20</xdr:col>
      <xdr:colOff>306913</xdr:colOff>
      <xdr:row>5</xdr:row>
      <xdr:rowOff>21166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8827" y="264583"/>
          <a:ext cx="1563586" cy="836083"/>
        </a:xfrm>
        <a:prstGeom prst="rect">
          <a:avLst/>
        </a:prstGeom>
      </xdr:spPr>
    </xdr:pic>
    <xdr:clientData/>
  </xdr:twoCellAnchor>
  <xdr:twoCellAnchor editAs="oneCell">
    <xdr:from>
      <xdr:col>17</xdr:col>
      <xdr:colOff>709083</xdr:colOff>
      <xdr:row>0</xdr:row>
      <xdr:rowOff>84667</xdr:rowOff>
    </xdr:from>
    <xdr:to>
      <xdr:col>18</xdr:col>
      <xdr:colOff>349250</xdr:colOff>
      <xdr:row>6</xdr:row>
      <xdr:rowOff>10584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9500" y="84667"/>
          <a:ext cx="846667" cy="1195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32377</xdr:colOff>
      <xdr:row>0</xdr:row>
      <xdr:rowOff>179916</xdr:rowOff>
    </xdr:from>
    <xdr:to>
      <xdr:col>20</xdr:col>
      <xdr:colOff>674155</xdr:colOff>
      <xdr:row>4</xdr:row>
      <xdr:rowOff>126999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5427" y="179916"/>
          <a:ext cx="1375203" cy="823383"/>
        </a:xfrm>
        <a:prstGeom prst="rect">
          <a:avLst/>
        </a:prstGeom>
      </xdr:spPr>
    </xdr:pic>
    <xdr:clientData/>
  </xdr:twoCellAnchor>
  <xdr:twoCellAnchor editAs="oneCell">
    <xdr:from>
      <xdr:col>18</xdr:col>
      <xdr:colOff>180975</xdr:colOff>
      <xdr:row>0</xdr:row>
      <xdr:rowOff>0</xdr:rowOff>
    </xdr:from>
    <xdr:to>
      <xdr:col>18</xdr:col>
      <xdr:colOff>716492</xdr:colOff>
      <xdr:row>5</xdr:row>
      <xdr:rowOff>116417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0" y="0"/>
          <a:ext cx="535517" cy="11832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13327</xdr:colOff>
      <xdr:row>1</xdr:row>
      <xdr:rowOff>56091</xdr:rowOff>
    </xdr:from>
    <xdr:to>
      <xdr:col>19</xdr:col>
      <xdr:colOff>924684</xdr:colOff>
      <xdr:row>4</xdr:row>
      <xdr:rowOff>2738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4527" y="303741"/>
          <a:ext cx="911357" cy="613397"/>
        </a:xfrm>
        <a:prstGeom prst="rect">
          <a:avLst/>
        </a:prstGeom>
      </xdr:spPr>
    </xdr:pic>
    <xdr:clientData/>
  </xdr:twoCellAnchor>
  <xdr:twoCellAnchor editAs="oneCell">
    <xdr:from>
      <xdr:col>17</xdr:col>
      <xdr:colOff>752476</xdr:colOff>
      <xdr:row>0</xdr:row>
      <xdr:rowOff>123826</xdr:rowOff>
    </xdr:from>
    <xdr:to>
      <xdr:col>18</xdr:col>
      <xdr:colOff>200025</xdr:colOff>
      <xdr:row>4</xdr:row>
      <xdr:rowOff>58686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01" y="123826"/>
          <a:ext cx="476249" cy="84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="90" zoomScaleNormal="90" workbookViewId="0">
      <selection activeCell="C28" sqref="C28"/>
    </sheetView>
  </sheetViews>
  <sheetFormatPr baseColWidth="10" defaultRowHeight="15" x14ac:dyDescent="0.25"/>
  <cols>
    <col min="1" max="1" width="5.42578125" style="1" bestFit="1" customWidth="1"/>
    <col min="2" max="2" width="20.5703125" style="1" bestFit="1" customWidth="1"/>
    <col min="3" max="3" width="26.5703125" style="1" customWidth="1"/>
    <col min="4" max="4" width="18" style="1" customWidth="1"/>
    <col min="5" max="6" width="3.140625" style="1" bestFit="1" customWidth="1"/>
    <col min="7" max="7" width="3.85546875" style="1" bestFit="1" customWidth="1"/>
    <col min="8" max="8" width="3.42578125" style="1" bestFit="1" customWidth="1"/>
    <col min="9" max="9" width="3.85546875" style="1" bestFit="1" customWidth="1"/>
    <col min="10" max="11" width="3" style="1" bestFit="1" customWidth="1"/>
    <col min="12" max="12" width="3.42578125" style="1" bestFit="1" customWidth="1"/>
    <col min="13" max="13" width="3.140625" style="1" bestFit="1" customWidth="1"/>
    <col min="14" max="16" width="3.42578125" style="1" bestFit="1" customWidth="1"/>
    <col min="17" max="17" width="19.42578125" style="1" customWidth="1"/>
    <col min="18" max="18" width="22" style="1" bestFit="1" customWidth="1"/>
    <col min="19" max="19" width="14.85546875" style="1" bestFit="1" customWidth="1"/>
    <col min="20" max="20" width="12.42578125" style="1" bestFit="1" customWidth="1"/>
    <col min="21" max="21" width="14.140625" style="1" bestFit="1" customWidth="1"/>
    <col min="22" max="22" width="40.28515625" style="1" customWidth="1"/>
    <col min="23" max="16384" width="11.42578125" style="1"/>
  </cols>
  <sheetData>
    <row r="1" spans="1:22" ht="15.75" customHeight="1" x14ac:dyDescent="0.25">
      <c r="A1" s="19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2" ht="15.75" customHeight="1" x14ac:dyDescent="0.25">
      <c r="A2" s="198" t="s">
        <v>198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</row>
    <row r="3" spans="1:22" ht="15.75" customHeight="1" x14ac:dyDescent="0.25">
      <c r="A3" s="198" t="s">
        <v>122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</row>
    <row r="4" spans="1:22" ht="15.75" customHeight="1" x14ac:dyDescent="0.25">
      <c r="A4" s="13">
        <v>1</v>
      </c>
      <c r="B4" s="17" t="s">
        <v>17</v>
      </c>
      <c r="C4" s="17" t="s">
        <v>21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5"/>
    </row>
    <row r="5" spans="1:22" x14ac:dyDescent="0.25">
      <c r="A5" s="13">
        <v>2</v>
      </c>
      <c r="B5" s="17" t="s">
        <v>18</v>
      </c>
      <c r="C5" s="17" t="s">
        <v>22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5"/>
    </row>
    <row r="6" spans="1:22" ht="15.75" thickBot="1" x14ac:dyDescent="0.3">
      <c r="A6" s="22">
        <v>3</v>
      </c>
      <c r="B6" s="23" t="s">
        <v>19</v>
      </c>
      <c r="C6" s="23" t="s">
        <v>23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2" ht="15.75" customHeight="1" thickBot="1" x14ac:dyDescent="0.3">
      <c r="A7" s="201" t="s">
        <v>39</v>
      </c>
      <c r="B7" s="203" t="s">
        <v>199</v>
      </c>
      <c r="C7" s="205" t="s">
        <v>16</v>
      </c>
      <c r="D7" s="203" t="s">
        <v>40</v>
      </c>
      <c r="E7" s="207" t="s">
        <v>0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9"/>
      <c r="Q7" s="203" t="s">
        <v>1</v>
      </c>
      <c r="R7" s="203" t="s">
        <v>14</v>
      </c>
      <c r="S7" s="189" t="s">
        <v>2</v>
      </c>
      <c r="T7" s="190"/>
      <c r="U7" s="191"/>
    </row>
    <row r="8" spans="1:22" ht="15.75" thickBot="1" x14ac:dyDescent="0.3">
      <c r="A8" s="202"/>
      <c r="B8" s="204"/>
      <c r="C8" s="206"/>
      <c r="D8" s="204"/>
      <c r="E8" s="9" t="s">
        <v>3</v>
      </c>
      <c r="F8" s="9" t="s">
        <v>4</v>
      </c>
      <c r="G8" s="9" t="s">
        <v>5</v>
      </c>
      <c r="H8" s="9" t="s">
        <v>6</v>
      </c>
      <c r="I8" s="9" t="s">
        <v>5</v>
      </c>
      <c r="J8" s="9" t="s">
        <v>7</v>
      </c>
      <c r="K8" s="9" t="s">
        <v>7</v>
      </c>
      <c r="L8" s="9" t="s">
        <v>6</v>
      </c>
      <c r="M8" s="9" t="s">
        <v>8</v>
      </c>
      <c r="N8" s="9" t="s">
        <v>9</v>
      </c>
      <c r="O8" s="9" t="s">
        <v>10</v>
      </c>
      <c r="P8" s="9" t="s">
        <v>11</v>
      </c>
      <c r="Q8" s="204"/>
      <c r="R8" s="204"/>
      <c r="S8" s="38" t="s">
        <v>41</v>
      </c>
      <c r="T8" s="38" t="s">
        <v>12</v>
      </c>
      <c r="U8" s="12" t="s">
        <v>24</v>
      </c>
    </row>
    <row r="9" spans="1:22" ht="60" customHeight="1" thickBot="1" x14ac:dyDescent="0.3">
      <c r="A9" s="104">
        <v>1</v>
      </c>
      <c r="B9" s="103" t="s">
        <v>95</v>
      </c>
      <c r="C9" s="105" t="s">
        <v>124</v>
      </c>
      <c r="D9" s="31" t="s">
        <v>96</v>
      </c>
      <c r="E9" s="36" t="s">
        <v>30</v>
      </c>
      <c r="F9" s="36" t="s">
        <v>30</v>
      </c>
      <c r="G9" s="36" t="s">
        <v>30</v>
      </c>
      <c r="H9" s="36" t="s">
        <v>30</v>
      </c>
      <c r="I9" s="36" t="s">
        <v>30</v>
      </c>
      <c r="J9" s="36" t="s">
        <v>30</v>
      </c>
      <c r="K9" s="36" t="s">
        <v>30</v>
      </c>
      <c r="L9" s="36" t="s">
        <v>30</v>
      </c>
      <c r="M9" s="36" t="s">
        <v>30</v>
      </c>
      <c r="N9" s="36" t="s">
        <v>30</v>
      </c>
      <c r="O9" s="36" t="s">
        <v>30</v>
      </c>
      <c r="P9" s="36" t="s">
        <v>30</v>
      </c>
      <c r="Q9" s="39" t="s">
        <v>201</v>
      </c>
      <c r="R9" s="37" t="s">
        <v>97</v>
      </c>
      <c r="S9" s="36" t="s">
        <v>171</v>
      </c>
      <c r="T9" s="32">
        <v>7770</v>
      </c>
      <c r="U9" s="32">
        <v>7770</v>
      </c>
      <c r="V9" s="33"/>
    </row>
    <row r="10" spans="1:22" ht="56.25" customHeight="1" thickBot="1" x14ac:dyDescent="0.3">
      <c r="A10" s="328">
        <v>2</v>
      </c>
      <c r="B10" s="192" t="s">
        <v>31</v>
      </c>
      <c r="C10" s="193" t="s">
        <v>124</v>
      </c>
      <c r="D10" s="110" t="s">
        <v>197</v>
      </c>
      <c r="E10" s="108"/>
      <c r="F10" s="108"/>
      <c r="G10" s="108"/>
      <c r="H10" s="108"/>
      <c r="I10" s="106"/>
      <c r="J10" s="106" t="s">
        <v>30</v>
      </c>
      <c r="K10" s="106" t="s">
        <v>30</v>
      </c>
      <c r="L10" s="106"/>
      <c r="M10" s="106"/>
      <c r="N10" s="106"/>
      <c r="O10" s="106" t="s">
        <v>30</v>
      </c>
      <c r="P10" s="106" t="s">
        <v>30</v>
      </c>
      <c r="Q10" s="39" t="s">
        <v>123</v>
      </c>
      <c r="R10" s="37" t="s">
        <v>97</v>
      </c>
      <c r="S10" s="36" t="s">
        <v>173</v>
      </c>
      <c r="T10" s="34">
        <v>33158.32</v>
      </c>
      <c r="U10" s="34">
        <v>33158.32</v>
      </c>
      <c r="V10" s="16"/>
    </row>
    <row r="11" spans="1:22" ht="68.25" customHeight="1" thickBot="1" x14ac:dyDescent="0.3">
      <c r="A11" s="328"/>
      <c r="B11" s="192"/>
      <c r="C11" s="194"/>
      <c r="D11" s="111" t="s">
        <v>98</v>
      </c>
      <c r="E11" s="106" t="s">
        <v>30</v>
      </c>
      <c r="F11" s="106" t="s">
        <v>30</v>
      </c>
      <c r="G11" s="106" t="s">
        <v>30</v>
      </c>
      <c r="H11" s="106" t="s">
        <v>30</v>
      </c>
      <c r="I11" s="106" t="s">
        <v>30</v>
      </c>
      <c r="J11" s="106" t="s">
        <v>30</v>
      </c>
      <c r="K11" s="106" t="s">
        <v>30</v>
      </c>
      <c r="L11" s="106" t="s">
        <v>30</v>
      </c>
      <c r="M11" s="106" t="s">
        <v>30</v>
      </c>
      <c r="N11" s="106" t="s">
        <v>30</v>
      </c>
      <c r="O11" s="106" t="s">
        <v>30</v>
      </c>
      <c r="P11" s="106" t="s">
        <v>30</v>
      </c>
      <c r="Q11" s="39" t="s">
        <v>201</v>
      </c>
      <c r="R11" s="37" t="s">
        <v>97</v>
      </c>
      <c r="S11" s="36" t="s">
        <v>174</v>
      </c>
      <c r="T11" s="34">
        <v>5226.68</v>
      </c>
      <c r="U11" s="34">
        <v>5226.68</v>
      </c>
      <c r="V11" s="35"/>
    </row>
    <row r="12" spans="1:22" ht="15.75" customHeight="1" thickBot="1" x14ac:dyDescent="0.3">
      <c r="A12" s="239" t="s">
        <v>44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8"/>
      <c r="U12" s="109">
        <f>SUM(U9:U11)</f>
        <v>46155</v>
      </c>
    </row>
    <row r="23" spans="7:7" x14ac:dyDescent="0.25">
      <c r="G23" s="8"/>
    </row>
  </sheetData>
  <mergeCells count="15"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  <mergeCell ref="A12:T12"/>
    <mergeCell ref="S7:U7"/>
    <mergeCell ref="B10:B11"/>
    <mergeCell ref="C10:C11"/>
    <mergeCell ref="A10:A11"/>
  </mergeCells>
  <pageMargins left="0.7" right="0.7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"/>
  <sheetViews>
    <sheetView topLeftCell="B1" zoomScale="90" zoomScaleNormal="90" workbookViewId="0">
      <selection sqref="A1:U13"/>
    </sheetView>
  </sheetViews>
  <sheetFormatPr baseColWidth="10" defaultRowHeight="15" x14ac:dyDescent="0.25"/>
  <cols>
    <col min="1" max="1" width="5.42578125" style="16" bestFit="1" customWidth="1"/>
    <col min="2" max="2" width="20.5703125" style="16" bestFit="1" customWidth="1"/>
    <col min="3" max="3" width="24.5703125" style="16" bestFit="1" customWidth="1"/>
    <col min="4" max="4" width="22" style="16" customWidth="1"/>
    <col min="5" max="6" width="3.140625" style="16" bestFit="1" customWidth="1"/>
    <col min="7" max="7" width="3.85546875" style="16" bestFit="1" customWidth="1"/>
    <col min="8" max="8" width="3.42578125" style="16" bestFit="1" customWidth="1"/>
    <col min="9" max="9" width="3.85546875" style="16" bestFit="1" customWidth="1"/>
    <col min="10" max="11" width="3" style="16" bestFit="1" customWidth="1"/>
    <col min="12" max="12" width="3.42578125" style="16" bestFit="1" customWidth="1"/>
    <col min="13" max="13" width="3.140625" style="16" bestFit="1" customWidth="1"/>
    <col min="14" max="16" width="3.42578125" style="16" bestFit="1" customWidth="1"/>
    <col min="17" max="17" width="15.85546875" style="16" bestFit="1" customWidth="1"/>
    <col min="18" max="18" width="15.7109375" style="16" bestFit="1" customWidth="1"/>
    <col min="19" max="19" width="16.5703125" style="16" customWidth="1"/>
    <col min="20" max="20" width="16.7109375" style="16" customWidth="1"/>
    <col min="21" max="21" width="15.5703125" style="16" customWidth="1"/>
    <col min="22" max="16384" width="11.42578125" style="16"/>
  </cols>
  <sheetData>
    <row r="1" spans="1:23" ht="18" x14ac:dyDescent="0.25">
      <c r="A1" s="19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3" ht="18" x14ac:dyDescent="0.25">
      <c r="A2" s="198" t="s">
        <v>198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</row>
    <row r="3" spans="1:23" ht="18" x14ac:dyDescent="0.25">
      <c r="A3" s="198" t="s">
        <v>122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</row>
    <row r="4" spans="1:23" ht="15.75" x14ac:dyDescent="0.25">
      <c r="A4" s="19">
        <v>1</v>
      </c>
      <c r="B4" s="20" t="s">
        <v>17</v>
      </c>
      <c r="C4" s="213" t="s">
        <v>38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17"/>
      <c r="S4" s="17"/>
      <c r="T4" s="17"/>
      <c r="U4" s="15"/>
    </row>
    <row r="5" spans="1:23" ht="15.75" x14ac:dyDescent="0.25">
      <c r="A5" s="19">
        <v>2</v>
      </c>
      <c r="B5" s="20" t="s">
        <v>18</v>
      </c>
      <c r="C5" s="215" t="s">
        <v>32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7"/>
      <c r="S5" s="17"/>
      <c r="T5" s="17"/>
      <c r="U5" s="15"/>
    </row>
    <row r="6" spans="1:23" ht="16.5" thickBot="1" x14ac:dyDescent="0.3">
      <c r="A6" s="19">
        <v>3</v>
      </c>
      <c r="B6" s="20" t="s">
        <v>19</v>
      </c>
      <c r="C6" s="214" t="s">
        <v>33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7"/>
      <c r="S6" s="17"/>
      <c r="T6" s="17"/>
      <c r="U6" s="15"/>
    </row>
    <row r="7" spans="1:23" ht="16.5" customHeight="1" thickBot="1" x14ac:dyDescent="0.3">
      <c r="A7" s="216" t="s">
        <v>39</v>
      </c>
      <c r="B7" s="217" t="s">
        <v>199</v>
      </c>
      <c r="C7" s="219" t="s">
        <v>16</v>
      </c>
      <c r="D7" s="220" t="s">
        <v>40</v>
      </c>
      <c r="E7" s="221" t="s">
        <v>0</v>
      </c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3"/>
      <c r="Q7" s="224" t="s">
        <v>1</v>
      </c>
      <c r="R7" s="224" t="s">
        <v>14</v>
      </c>
      <c r="S7" s="212" t="s">
        <v>2</v>
      </c>
      <c r="T7" s="212"/>
      <c r="U7" s="212"/>
    </row>
    <row r="8" spans="1:23" ht="16.5" thickBot="1" x14ac:dyDescent="0.3">
      <c r="A8" s="216"/>
      <c r="B8" s="218"/>
      <c r="C8" s="219"/>
      <c r="D8" s="220"/>
      <c r="E8" s="25" t="s">
        <v>3</v>
      </c>
      <c r="F8" s="25" t="s">
        <v>4</v>
      </c>
      <c r="G8" s="25" t="s">
        <v>5</v>
      </c>
      <c r="H8" s="25" t="s">
        <v>6</v>
      </c>
      <c r="I8" s="25" t="s">
        <v>5</v>
      </c>
      <c r="J8" s="25" t="s">
        <v>7</v>
      </c>
      <c r="K8" s="25" t="s">
        <v>7</v>
      </c>
      <c r="L8" s="25" t="s">
        <v>6</v>
      </c>
      <c r="M8" s="25" t="s">
        <v>8</v>
      </c>
      <c r="N8" s="25" t="s">
        <v>9</v>
      </c>
      <c r="O8" s="25" t="s">
        <v>10</v>
      </c>
      <c r="P8" s="25" t="s">
        <v>11</v>
      </c>
      <c r="Q8" s="224"/>
      <c r="R8" s="224"/>
      <c r="S8" s="42" t="s">
        <v>41</v>
      </c>
      <c r="T8" s="40" t="s">
        <v>12</v>
      </c>
      <c r="U8" s="21" t="s">
        <v>24</v>
      </c>
    </row>
    <row r="9" spans="1:23" ht="66.75" customHeight="1" x14ac:dyDescent="0.25">
      <c r="A9" s="184">
        <v>1</v>
      </c>
      <c r="B9" s="172" t="s">
        <v>42</v>
      </c>
      <c r="C9" s="117" t="s">
        <v>125</v>
      </c>
      <c r="D9" s="172" t="s">
        <v>175</v>
      </c>
      <c r="E9" s="173"/>
      <c r="F9" s="173"/>
      <c r="G9" s="173" t="s">
        <v>30</v>
      </c>
      <c r="H9" s="173"/>
      <c r="I9" s="173"/>
      <c r="J9" s="173"/>
      <c r="K9" s="173"/>
      <c r="L9" s="173" t="s">
        <v>30</v>
      </c>
      <c r="M9" s="173"/>
      <c r="N9" s="173"/>
      <c r="O9" s="173" t="s">
        <v>30</v>
      </c>
      <c r="P9" s="173"/>
      <c r="Q9" s="173" t="s">
        <v>128</v>
      </c>
      <c r="R9" s="173" t="s">
        <v>139</v>
      </c>
      <c r="S9" s="185" t="s">
        <v>173</v>
      </c>
      <c r="T9" s="186">
        <v>14948.32</v>
      </c>
      <c r="U9" s="186">
        <v>14948.32</v>
      </c>
    </row>
    <row r="10" spans="1:23" ht="94.5" x14ac:dyDescent="0.25">
      <c r="A10" s="174">
        <v>2</v>
      </c>
      <c r="B10" s="175" t="s">
        <v>84</v>
      </c>
      <c r="C10" s="176" t="s">
        <v>125</v>
      </c>
      <c r="D10" s="175" t="s">
        <v>177</v>
      </c>
      <c r="E10" s="177"/>
      <c r="F10" s="177"/>
      <c r="G10" s="177"/>
      <c r="H10" s="177"/>
      <c r="I10" s="177"/>
      <c r="J10" s="177"/>
      <c r="K10" s="177" t="s">
        <v>30</v>
      </c>
      <c r="L10" s="177" t="s">
        <v>30</v>
      </c>
      <c r="M10" s="177"/>
      <c r="N10" s="177"/>
      <c r="O10" s="177"/>
      <c r="P10" s="177"/>
      <c r="Q10" s="177" t="s">
        <v>202</v>
      </c>
      <c r="R10" s="177" t="s">
        <v>143</v>
      </c>
      <c r="S10" s="176" t="s">
        <v>173</v>
      </c>
      <c r="T10" s="178">
        <v>5728.33</v>
      </c>
      <c r="U10" s="178">
        <v>5728.33</v>
      </c>
    </row>
    <row r="11" spans="1:23" ht="47.25" x14ac:dyDescent="0.25">
      <c r="A11" s="174">
        <v>4</v>
      </c>
      <c r="B11" s="175" t="s">
        <v>141</v>
      </c>
      <c r="C11" s="176" t="s">
        <v>125</v>
      </c>
      <c r="D11" s="175" t="s">
        <v>142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 t="s">
        <v>30</v>
      </c>
      <c r="P11" s="177" t="s">
        <v>30</v>
      </c>
      <c r="Q11" s="177" t="s">
        <v>130</v>
      </c>
      <c r="R11" s="177" t="s">
        <v>144</v>
      </c>
      <c r="S11" s="176" t="s">
        <v>176</v>
      </c>
      <c r="T11" s="178">
        <v>5460</v>
      </c>
      <c r="U11" s="178">
        <v>5460</v>
      </c>
    </row>
    <row r="12" spans="1:23" ht="94.5" x14ac:dyDescent="0.25">
      <c r="A12" s="174">
        <v>3</v>
      </c>
      <c r="B12" s="175" t="s">
        <v>211</v>
      </c>
      <c r="C12" s="176" t="s">
        <v>125</v>
      </c>
      <c r="D12" s="175" t="s">
        <v>212</v>
      </c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 t="s">
        <v>30</v>
      </c>
      <c r="P12" s="177" t="s">
        <v>30</v>
      </c>
      <c r="Q12" s="177" t="s">
        <v>213</v>
      </c>
      <c r="R12" s="177" t="s">
        <v>214</v>
      </c>
      <c r="S12" s="176" t="s">
        <v>226</v>
      </c>
      <c r="T12" s="178">
        <v>1086.6599999999999</v>
      </c>
      <c r="U12" s="178">
        <v>1086.6599999999999</v>
      </c>
    </row>
    <row r="13" spans="1:23" ht="16.5" thickBot="1" x14ac:dyDescent="0.3">
      <c r="A13" s="210" t="s">
        <v>45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8">
        <f>SUM(U9:U12)</f>
        <v>27223.31</v>
      </c>
    </row>
    <row r="14" spans="1:23" x14ac:dyDescent="0.25">
      <c r="T14" s="27"/>
      <c r="U14" s="27"/>
    </row>
    <row r="15" spans="1:23" x14ac:dyDescent="0.25">
      <c r="T15" s="27"/>
      <c r="U15" s="27"/>
      <c r="W15" s="16" t="s">
        <v>127</v>
      </c>
    </row>
    <row r="16" spans="1:23" x14ac:dyDescent="0.25">
      <c r="B16" s="8"/>
    </row>
    <row r="17" spans="2:22" x14ac:dyDescent="0.25">
      <c r="B17" s="8"/>
    </row>
    <row r="20" spans="2:22" ht="15.75" x14ac:dyDescent="0.25">
      <c r="B20" s="179"/>
      <c r="C20" s="180"/>
      <c r="D20" s="181"/>
      <c r="E20" s="180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1"/>
      <c r="U20" s="183"/>
      <c r="V20" s="183"/>
    </row>
  </sheetData>
  <mergeCells count="15"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  <mergeCell ref="A13:T13"/>
    <mergeCell ref="S7:U7"/>
    <mergeCell ref="C4:Q4"/>
    <mergeCell ref="C6:Q6"/>
    <mergeCell ref="C5:Q5"/>
  </mergeCells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90" zoomScaleNormal="90" workbookViewId="0">
      <selection sqref="A1:U12"/>
    </sheetView>
  </sheetViews>
  <sheetFormatPr baseColWidth="10" defaultRowHeight="15" x14ac:dyDescent="0.25"/>
  <cols>
    <col min="1" max="1" width="4.140625" style="1" bestFit="1" customWidth="1"/>
    <col min="2" max="2" width="23.28515625" style="1" customWidth="1"/>
    <col min="3" max="3" width="22.5703125" style="118" customWidth="1"/>
    <col min="4" max="4" width="25" style="1" bestFit="1" customWidth="1"/>
    <col min="5" max="6" width="2.28515625" style="1" bestFit="1" customWidth="1"/>
    <col min="7" max="7" width="2.85546875" style="1" bestFit="1" customWidth="1"/>
    <col min="8" max="8" width="2.42578125" style="1" bestFit="1" customWidth="1"/>
    <col min="9" max="9" width="2.85546875" style="1" bestFit="1" customWidth="1"/>
    <col min="10" max="11" width="2.42578125" style="1" bestFit="1" customWidth="1"/>
    <col min="12" max="12" width="2.42578125" style="1" customWidth="1"/>
    <col min="13" max="13" width="2.28515625" style="1" bestFit="1" customWidth="1"/>
    <col min="14" max="14" width="2.7109375" style="1" bestFit="1" customWidth="1"/>
    <col min="15" max="15" width="2.42578125" style="1" bestFit="1" customWidth="1"/>
    <col min="16" max="16" width="2.7109375" style="1" bestFit="1" customWidth="1"/>
    <col min="17" max="17" width="15.140625" style="1" customWidth="1"/>
    <col min="18" max="18" width="18.140625" style="1" customWidth="1"/>
    <col min="19" max="19" width="14.5703125" style="1" customWidth="1"/>
    <col min="20" max="20" width="12.140625" style="1" bestFit="1" customWidth="1"/>
    <col min="21" max="21" width="14.140625" style="1" bestFit="1" customWidth="1"/>
    <col min="22" max="22" width="13" style="1" customWidth="1"/>
    <col min="23" max="16384" width="11.42578125" style="1"/>
  </cols>
  <sheetData>
    <row r="1" spans="1:21" ht="18" x14ac:dyDescent="0.25">
      <c r="A1" s="19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1" ht="18" x14ac:dyDescent="0.25">
      <c r="A2" s="198" t="s">
        <v>198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</row>
    <row r="3" spans="1:21" ht="18" x14ac:dyDescent="0.25">
      <c r="A3" s="198" t="s">
        <v>122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</row>
    <row r="4" spans="1:21" x14ac:dyDescent="0.25">
      <c r="A4" s="13">
        <v>1</v>
      </c>
      <c r="B4" s="17" t="s">
        <v>17</v>
      </c>
      <c r="C4" s="233" t="s">
        <v>26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4"/>
    </row>
    <row r="5" spans="1:21" x14ac:dyDescent="0.25">
      <c r="A5" s="13">
        <v>2</v>
      </c>
      <c r="B5" s="17" t="s">
        <v>18</v>
      </c>
      <c r="C5" s="235" t="s">
        <v>27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</row>
    <row r="6" spans="1:21" x14ac:dyDescent="0.25">
      <c r="A6" s="13">
        <v>3</v>
      </c>
      <c r="B6" s="17" t="s">
        <v>19</v>
      </c>
      <c r="C6" s="235" t="s">
        <v>28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6"/>
    </row>
    <row r="7" spans="1:21" ht="15.75" thickBot="1" x14ac:dyDescent="0.3">
      <c r="A7" s="13">
        <v>4</v>
      </c>
      <c r="B7" s="17" t="s">
        <v>20</v>
      </c>
      <c r="C7" s="237" t="s">
        <v>29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8"/>
    </row>
    <row r="8" spans="1:21" ht="15.75" thickBot="1" x14ac:dyDescent="0.3">
      <c r="A8" s="227" t="s">
        <v>39</v>
      </c>
      <c r="B8" s="228" t="s">
        <v>199</v>
      </c>
      <c r="C8" s="229" t="s">
        <v>16</v>
      </c>
      <c r="D8" s="228" t="s">
        <v>13</v>
      </c>
      <c r="E8" s="230" t="s">
        <v>0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1" t="s">
        <v>1</v>
      </c>
      <c r="R8" s="231" t="s">
        <v>14</v>
      </c>
      <c r="S8" s="232" t="s">
        <v>2</v>
      </c>
      <c r="T8" s="232"/>
      <c r="U8" s="232"/>
    </row>
    <row r="9" spans="1:21" ht="15.75" thickBot="1" x14ac:dyDescent="0.3">
      <c r="A9" s="227"/>
      <c r="B9" s="228"/>
      <c r="C9" s="229"/>
      <c r="D9" s="228"/>
      <c r="E9" s="30" t="s">
        <v>3</v>
      </c>
      <c r="F9" s="30" t="s">
        <v>4</v>
      </c>
      <c r="G9" s="30" t="s">
        <v>5</v>
      </c>
      <c r="H9" s="30" t="s">
        <v>6</v>
      </c>
      <c r="I9" s="30" t="s">
        <v>5</v>
      </c>
      <c r="J9" s="30" t="s">
        <v>7</v>
      </c>
      <c r="K9" s="30" t="s">
        <v>7</v>
      </c>
      <c r="L9" s="30" t="s">
        <v>6</v>
      </c>
      <c r="M9" s="30" t="s">
        <v>8</v>
      </c>
      <c r="N9" s="30" t="s">
        <v>9</v>
      </c>
      <c r="O9" s="30" t="s">
        <v>10</v>
      </c>
      <c r="P9" s="30" t="s">
        <v>11</v>
      </c>
      <c r="Q9" s="231"/>
      <c r="R9" s="231"/>
      <c r="S9" s="41" t="s">
        <v>41</v>
      </c>
      <c r="T9" s="41" t="s">
        <v>12</v>
      </c>
      <c r="U9" s="41" t="s">
        <v>24</v>
      </c>
    </row>
    <row r="10" spans="1:21" ht="45" customHeight="1" thickBot="1" x14ac:dyDescent="0.3">
      <c r="A10" s="29">
        <v>1</v>
      </c>
      <c r="B10" s="18" t="s">
        <v>25</v>
      </c>
      <c r="C10" s="10" t="s">
        <v>126</v>
      </c>
      <c r="D10" s="10" t="s">
        <v>46</v>
      </c>
      <c r="E10" s="43"/>
      <c r="F10" s="10"/>
      <c r="G10" s="10"/>
      <c r="H10" s="10"/>
      <c r="I10" s="43"/>
      <c r="J10" s="10"/>
      <c r="K10" s="10"/>
      <c r="L10" s="10"/>
      <c r="M10" s="10"/>
      <c r="N10" s="10"/>
      <c r="O10" s="10" t="s">
        <v>30</v>
      </c>
      <c r="P10" s="10" t="s">
        <v>129</v>
      </c>
      <c r="Q10" s="26" t="s">
        <v>132</v>
      </c>
      <c r="R10" s="11" t="s">
        <v>204</v>
      </c>
      <c r="S10" s="10" t="s">
        <v>173</v>
      </c>
      <c r="T10" s="14">
        <v>5136.68</v>
      </c>
      <c r="U10" s="14">
        <v>5136.68</v>
      </c>
    </row>
    <row r="11" spans="1:21" ht="114.75" customHeight="1" thickBot="1" x14ac:dyDescent="0.3">
      <c r="A11" s="116">
        <v>2</v>
      </c>
      <c r="B11" s="18" t="s">
        <v>47</v>
      </c>
      <c r="C11" s="10" t="s">
        <v>126</v>
      </c>
      <c r="D11" s="107" t="s">
        <v>231</v>
      </c>
      <c r="E11" s="10"/>
      <c r="F11" s="10"/>
      <c r="G11" s="10"/>
      <c r="H11" s="10"/>
      <c r="I11" s="10"/>
      <c r="J11" s="10"/>
      <c r="K11" s="10"/>
      <c r="L11" s="10"/>
      <c r="M11" s="10" t="s">
        <v>129</v>
      </c>
      <c r="N11" s="10" t="s">
        <v>129</v>
      </c>
      <c r="O11" s="10" t="s">
        <v>129</v>
      </c>
      <c r="P11" s="10"/>
      <c r="Q11" s="26" t="s">
        <v>131</v>
      </c>
      <c r="R11" s="39" t="s">
        <v>111</v>
      </c>
      <c r="S11" s="10">
        <v>3</v>
      </c>
      <c r="T11" s="14">
        <v>1001.66</v>
      </c>
      <c r="U11" s="14">
        <v>1001.66</v>
      </c>
    </row>
    <row r="12" spans="1:21" ht="16.5" thickBot="1" x14ac:dyDescent="0.3">
      <c r="A12" s="225" t="s">
        <v>45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119">
        <f>SUM(U10:U11)</f>
        <v>6138.34</v>
      </c>
    </row>
    <row r="13" spans="1:21" x14ac:dyDescent="0.25">
      <c r="A13" s="2"/>
      <c r="B13" s="3"/>
      <c r="C13" s="3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"/>
      <c r="R13" s="6"/>
      <c r="S13" s="5"/>
      <c r="T13" s="7"/>
      <c r="U13" s="7"/>
    </row>
  </sheetData>
  <mergeCells count="16">
    <mergeCell ref="A12:T12"/>
    <mergeCell ref="A1:U1"/>
    <mergeCell ref="A2:U2"/>
    <mergeCell ref="A3:U3"/>
    <mergeCell ref="A8:A9"/>
    <mergeCell ref="B8:B9"/>
    <mergeCell ref="C8:C9"/>
    <mergeCell ref="D8:D9"/>
    <mergeCell ref="E8:P8"/>
    <mergeCell ref="Q8:Q9"/>
    <mergeCell ref="R8:R9"/>
    <mergeCell ref="S8:U8"/>
    <mergeCell ref="C4:U4"/>
    <mergeCell ref="C5:U5"/>
    <mergeCell ref="C6:U6"/>
    <mergeCell ref="C7:U7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00" workbookViewId="0">
      <selection sqref="A1:U11"/>
    </sheetView>
  </sheetViews>
  <sheetFormatPr baseColWidth="10" defaultRowHeight="15" x14ac:dyDescent="0.25"/>
  <cols>
    <col min="1" max="1" width="4.140625" style="16" bestFit="1" customWidth="1"/>
    <col min="2" max="2" width="21.28515625" style="16" bestFit="1" customWidth="1"/>
    <col min="3" max="3" width="22.28515625" style="16" bestFit="1" customWidth="1"/>
    <col min="4" max="4" width="20.42578125" style="16" customWidth="1"/>
    <col min="5" max="6" width="2.28515625" style="16" bestFit="1" customWidth="1"/>
    <col min="7" max="7" width="2.85546875" style="16" bestFit="1" customWidth="1"/>
    <col min="8" max="8" width="2.42578125" style="16" bestFit="1" customWidth="1"/>
    <col min="9" max="9" width="2.85546875" style="16" bestFit="1" customWidth="1"/>
    <col min="10" max="11" width="2.28515625" style="16" bestFit="1" customWidth="1"/>
    <col min="12" max="12" width="2.42578125" style="16" bestFit="1" customWidth="1"/>
    <col min="13" max="13" width="2.28515625" style="16" bestFit="1" customWidth="1"/>
    <col min="14" max="14" width="2.7109375" style="16" bestFit="1" customWidth="1"/>
    <col min="15" max="15" width="2.42578125" style="16" bestFit="1" customWidth="1"/>
    <col min="16" max="16" width="2.7109375" style="16" bestFit="1" customWidth="1"/>
    <col min="17" max="17" width="13" style="16" bestFit="1" customWidth="1"/>
    <col min="18" max="18" width="13.42578125" style="16" bestFit="1" customWidth="1"/>
    <col min="19" max="19" width="13" style="16" bestFit="1" customWidth="1"/>
    <col min="20" max="20" width="11" style="16" bestFit="1" customWidth="1"/>
    <col min="21" max="21" width="12.85546875" style="16" bestFit="1" customWidth="1"/>
    <col min="22" max="16384" width="11.42578125" style="16"/>
  </cols>
  <sheetData>
    <row r="1" spans="1:21" ht="18" x14ac:dyDescent="0.25">
      <c r="A1" s="199" t="s">
        <v>34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18" x14ac:dyDescent="0.25">
      <c r="A2" s="199" t="s">
        <v>198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18" x14ac:dyDescent="0.25">
      <c r="A3" s="199" t="s">
        <v>122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 x14ac:dyDescent="0.25">
      <c r="A4" s="8">
        <v>2</v>
      </c>
      <c r="B4" s="8" t="s">
        <v>18</v>
      </c>
      <c r="C4" s="235" t="s">
        <v>35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</row>
    <row r="5" spans="1:21" x14ac:dyDescent="0.25">
      <c r="A5" s="8">
        <v>3</v>
      </c>
      <c r="B5" s="8" t="s">
        <v>19</v>
      </c>
      <c r="C5" s="235" t="s">
        <v>36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</row>
    <row r="6" spans="1:21" x14ac:dyDescent="0.25">
      <c r="A6" s="8">
        <v>4</v>
      </c>
      <c r="B6" s="8" t="s">
        <v>20</v>
      </c>
      <c r="C6" s="246" t="s">
        <v>37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</row>
    <row r="7" spans="1:21" x14ac:dyDescent="0.25">
      <c r="A7" s="241" t="s">
        <v>39</v>
      </c>
      <c r="B7" s="242" t="s">
        <v>199</v>
      </c>
      <c r="C7" s="243" t="s">
        <v>16</v>
      </c>
      <c r="D7" s="242" t="s">
        <v>13</v>
      </c>
      <c r="E7" s="244" t="s">
        <v>0</v>
      </c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2" t="s">
        <v>1</v>
      </c>
      <c r="R7" s="242" t="s">
        <v>14</v>
      </c>
      <c r="S7" s="247" t="s">
        <v>2</v>
      </c>
      <c r="T7" s="247"/>
      <c r="U7" s="247"/>
    </row>
    <row r="8" spans="1:21" x14ac:dyDescent="0.25">
      <c r="A8" s="241"/>
      <c r="B8" s="242"/>
      <c r="C8" s="243"/>
      <c r="D8" s="242"/>
      <c r="E8" s="148" t="s">
        <v>3</v>
      </c>
      <c r="F8" s="148" t="s">
        <v>4</v>
      </c>
      <c r="G8" s="148" t="s">
        <v>5</v>
      </c>
      <c r="H8" s="148" t="s">
        <v>6</v>
      </c>
      <c r="I8" s="148" t="s">
        <v>5</v>
      </c>
      <c r="J8" s="148" t="s">
        <v>7</v>
      </c>
      <c r="K8" s="148" t="s">
        <v>7</v>
      </c>
      <c r="L8" s="148" t="s">
        <v>6</v>
      </c>
      <c r="M8" s="148" t="s">
        <v>8</v>
      </c>
      <c r="N8" s="148" t="s">
        <v>9</v>
      </c>
      <c r="O8" s="148" t="s">
        <v>10</v>
      </c>
      <c r="P8" s="148" t="s">
        <v>11</v>
      </c>
      <c r="Q8" s="242"/>
      <c r="R8" s="242"/>
      <c r="S8" s="149" t="s">
        <v>41</v>
      </c>
      <c r="T8" s="149" t="s">
        <v>12</v>
      </c>
      <c r="U8" s="150" t="s">
        <v>24</v>
      </c>
    </row>
    <row r="9" spans="1:21" ht="67.5" customHeight="1" x14ac:dyDescent="0.25">
      <c r="A9" s="151">
        <v>1</v>
      </c>
      <c r="B9" s="248" t="s">
        <v>163</v>
      </c>
      <c r="C9" s="152" t="s">
        <v>133</v>
      </c>
      <c r="D9" s="153" t="s">
        <v>138</v>
      </c>
      <c r="E9" s="148"/>
      <c r="F9" s="148"/>
      <c r="G9" s="148"/>
      <c r="H9" s="148"/>
      <c r="I9" s="148"/>
      <c r="J9" s="148"/>
      <c r="K9" s="148"/>
      <c r="L9" s="148"/>
      <c r="M9" s="148"/>
      <c r="N9" s="154" t="s">
        <v>30</v>
      </c>
      <c r="O9" s="154" t="s">
        <v>30</v>
      </c>
      <c r="P9" s="148"/>
      <c r="Q9" s="153" t="s">
        <v>135</v>
      </c>
      <c r="R9" s="153" t="s">
        <v>140</v>
      </c>
      <c r="S9" s="155" t="s">
        <v>178</v>
      </c>
      <c r="T9" s="156">
        <v>863.31999999999994</v>
      </c>
      <c r="U9" s="151">
        <v>863.31999999999994</v>
      </c>
    </row>
    <row r="10" spans="1:21" ht="86.25" customHeight="1" x14ac:dyDescent="0.25">
      <c r="A10" s="151">
        <v>2</v>
      </c>
      <c r="B10" s="248"/>
      <c r="C10" s="152" t="s">
        <v>133</v>
      </c>
      <c r="D10" s="157" t="s">
        <v>134</v>
      </c>
      <c r="E10" s="158"/>
      <c r="F10" s="159"/>
      <c r="G10" s="158"/>
      <c r="H10" s="158"/>
      <c r="I10" s="158"/>
      <c r="J10" s="158"/>
      <c r="K10" s="158"/>
      <c r="L10" s="158"/>
      <c r="M10" s="158"/>
      <c r="N10" s="160" t="s">
        <v>30</v>
      </c>
      <c r="O10" s="160" t="s">
        <v>30</v>
      </c>
      <c r="P10" s="158"/>
      <c r="Q10" s="153" t="s">
        <v>135</v>
      </c>
      <c r="R10" s="153" t="s">
        <v>140</v>
      </c>
      <c r="S10" s="158" t="s">
        <v>179</v>
      </c>
      <c r="T10" s="161">
        <v>1330.02</v>
      </c>
      <c r="U10" s="161">
        <v>1330.02</v>
      </c>
    </row>
    <row r="11" spans="1:21" ht="16.5" thickBot="1" x14ac:dyDescent="0.3">
      <c r="A11" s="239" t="s">
        <v>44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109">
        <f>SUM(U4:U10)</f>
        <v>2193.34</v>
      </c>
    </row>
    <row r="13" spans="1:21" ht="58.5" customHeight="1" x14ac:dyDescent="0.25">
      <c r="D13" s="33"/>
    </row>
  </sheetData>
  <mergeCells count="16">
    <mergeCell ref="A11:T11"/>
    <mergeCell ref="A1:U1"/>
    <mergeCell ref="A2:U2"/>
    <mergeCell ref="A3:U3"/>
    <mergeCell ref="A7:A8"/>
    <mergeCell ref="D7:D8"/>
    <mergeCell ref="C7:C8"/>
    <mergeCell ref="B7:B8"/>
    <mergeCell ref="E7:P7"/>
    <mergeCell ref="Q7:Q8"/>
    <mergeCell ref="R7:R8"/>
    <mergeCell ref="C4:U4"/>
    <mergeCell ref="C5:U5"/>
    <mergeCell ref="C6:U6"/>
    <mergeCell ref="S7:U7"/>
    <mergeCell ref="B9:B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showGridLines="0" workbookViewId="0">
      <selection sqref="A1:U12"/>
    </sheetView>
  </sheetViews>
  <sheetFormatPr baseColWidth="10" defaultColWidth="14.42578125" defaultRowHeight="15" customHeight="1" x14ac:dyDescent="0.2"/>
  <cols>
    <col min="1" max="1" width="6.7109375" style="45" customWidth="1"/>
    <col min="2" max="2" width="23.28515625" style="45" customWidth="1"/>
    <col min="3" max="3" width="21.7109375" style="45" customWidth="1"/>
    <col min="4" max="4" width="23.28515625" style="45" customWidth="1"/>
    <col min="5" max="16" width="2.5703125" style="45" customWidth="1"/>
    <col min="17" max="17" width="14.28515625" style="45" customWidth="1"/>
    <col min="18" max="18" width="15.42578125" style="45" customWidth="1"/>
    <col min="19" max="19" width="8.42578125" style="45" customWidth="1"/>
    <col min="20" max="20" width="14.140625" style="45" customWidth="1"/>
    <col min="21" max="21" width="14" style="45" customWidth="1"/>
    <col min="22" max="22" width="11.42578125" style="45" customWidth="1"/>
    <col min="23" max="16384" width="14.42578125" style="45"/>
  </cols>
  <sheetData>
    <row r="1" spans="1:22" ht="19.5" customHeight="1" x14ac:dyDescent="0.25">
      <c r="A1" s="19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  <c r="V1" s="44"/>
    </row>
    <row r="2" spans="1:22" ht="18" customHeight="1" x14ac:dyDescent="0.25">
      <c r="A2" s="198" t="s">
        <v>198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  <c r="V2" s="44"/>
    </row>
    <row r="3" spans="1:22" ht="21.75" customHeight="1" x14ac:dyDescent="0.25">
      <c r="A3" s="198" t="s">
        <v>122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  <c r="V3" s="44"/>
    </row>
    <row r="4" spans="1:22" ht="12.75" customHeight="1" x14ac:dyDescent="0.2">
      <c r="A4" s="249" t="s">
        <v>48</v>
      </c>
      <c r="B4" s="250"/>
      <c r="C4" s="251" t="s">
        <v>49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2"/>
      <c r="V4" s="46"/>
    </row>
    <row r="5" spans="1:22" ht="12.75" customHeight="1" x14ac:dyDescent="0.2">
      <c r="A5" s="249" t="s">
        <v>50</v>
      </c>
      <c r="B5" s="250"/>
      <c r="C5" s="251" t="s">
        <v>51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2"/>
      <c r="V5" s="46"/>
    </row>
    <row r="6" spans="1:22" ht="12.75" customHeight="1" x14ac:dyDescent="0.2">
      <c r="A6" s="259" t="s">
        <v>52</v>
      </c>
      <c r="B6" s="253" t="s">
        <v>200</v>
      </c>
      <c r="C6" s="253" t="s">
        <v>53</v>
      </c>
      <c r="D6" s="253" t="s">
        <v>13</v>
      </c>
      <c r="E6" s="255" t="s">
        <v>0</v>
      </c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3" t="s">
        <v>1</v>
      </c>
      <c r="R6" s="253" t="s">
        <v>14</v>
      </c>
      <c r="S6" s="258" t="s">
        <v>2</v>
      </c>
      <c r="T6" s="254"/>
      <c r="U6" s="254"/>
      <c r="V6" s="47"/>
    </row>
    <row r="7" spans="1:22" ht="13.5" customHeight="1" x14ac:dyDescent="0.2">
      <c r="A7" s="254"/>
      <c r="B7" s="254"/>
      <c r="C7" s="254"/>
      <c r="D7" s="254"/>
      <c r="E7" s="146" t="s">
        <v>3</v>
      </c>
      <c r="F7" s="146" t="s">
        <v>4</v>
      </c>
      <c r="G7" s="146" t="s">
        <v>5</v>
      </c>
      <c r="H7" s="146" t="s">
        <v>6</v>
      </c>
      <c r="I7" s="146" t="s">
        <v>5</v>
      </c>
      <c r="J7" s="146" t="s">
        <v>7</v>
      </c>
      <c r="K7" s="146" t="s">
        <v>7</v>
      </c>
      <c r="L7" s="146" t="s">
        <v>6</v>
      </c>
      <c r="M7" s="146" t="s">
        <v>8</v>
      </c>
      <c r="N7" s="146" t="s">
        <v>9</v>
      </c>
      <c r="O7" s="146" t="s">
        <v>10</v>
      </c>
      <c r="P7" s="146" t="s">
        <v>11</v>
      </c>
      <c r="Q7" s="254"/>
      <c r="R7" s="254"/>
      <c r="S7" s="147" t="s">
        <v>54</v>
      </c>
      <c r="T7" s="147" t="s">
        <v>12</v>
      </c>
      <c r="U7" s="147" t="s">
        <v>15</v>
      </c>
      <c r="V7" s="46"/>
    </row>
    <row r="8" spans="1:22" ht="54.75" customHeight="1" x14ac:dyDescent="0.2">
      <c r="A8" s="62">
        <v>1</v>
      </c>
      <c r="B8" s="63" t="s">
        <v>112</v>
      </c>
      <c r="C8" s="64" t="s">
        <v>167</v>
      </c>
      <c r="D8" s="65" t="s">
        <v>93</v>
      </c>
      <c r="E8" s="65" t="s">
        <v>30</v>
      </c>
      <c r="F8" s="65" t="s">
        <v>30</v>
      </c>
      <c r="G8" s="65" t="s">
        <v>30</v>
      </c>
      <c r="H8" s="65" t="s">
        <v>30</v>
      </c>
      <c r="I8" s="65" t="s">
        <v>30</v>
      </c>
      <c r="J8" s="65" t="s">
        <v>30</v>
      </c>
      <c r="K8" s="65" t="s">
        <v>30</v>
      </c>
      <c r="L8" s="65" t="s">
        <v>30</v>
      </c>
      <c r="M8" s="65" t="s">
        <v>30</v>
      </c>
      <c r="N8" s="65" t="s">
        <v>30</v>
      </c>
      <c r="O8" s="65" t="s">
        <v>30</v>
      </c>
      <c r="P8" s="65" t="s">
        <v>30</v>
      </c>
      <c r="Q8" s="64" t="s">
        <v>182</v>
      </c>
      <c r="R8" s="64" t="s">
        <v>181</v>
      </c>
      <c r="S8" s="62" t="s">
        <v>178</v>
      </c>
      <c r="T8" s="143">
        <v>1373.3200000000002</v>
      </c>
      <c r="U8" s="143">
        <v>1373.3200000000002</v>
      </c>
      <c r="V8" s="46"/>
    </row>
    <row r="9" spans="1:22" ht="36" customHeight="1" x14ac:dyDescent="0.2">
      <c r="A9" s="256">
        <v>2</v>
      </c>
      <c r="B9" s="256" t="s">
        <v>230</v>
      </c>
      <c r="C9" s="257" t="s">
        <v>167</v>
      </c>
      <c r="D9" s="99" t="s">
        <v>205</v>
      </c>
      <c r="E9" s="60"/>
      <c r="F9" s="99"/>
      <c r="G9" s="99"/>
      <c r="H9" s="99"/>
      <c r="I9" s="99"/>
      <c r="J9" s="99" t="s">
        <v>30</v>
      </c>
      <c r="K9" s="99"/>
      <c r="L9" s="99"/>
      <c r="M9" s="99"/>
      <c r="N9" s="64"/>
      <c r="O9" s="60"/>
      <c r="P9" s="60"/>
      <c r="Q9" s="99" t="s">
        <v>180</v>
      </c>
      <c r="R9" s="64" t="s">
        <v>187</v>
      </c>
      <c r="S9" s="62" t="s">
        <v>178</v>
      </c>
      <c r="T9" s="62" t="s">
        <v>189</v>
      </c>
      <c r="U9" s="62" t="s">
        <v>192</v>
      </c>
      <c r="V9" s="47"/>
    </row>
    <row r="10" spans="1:22" ht="36" customHeight="1" x14ac:dyDescent="0.2">
      <c r="A10" s="256"/>
      <c r="B10" s="256"/>
      <c r="C10" s="257"/>
      <c r="D10" s="99" t="s">
        <v>55</v>
      </c>
      <c r="E10" s="61"/>
      <c r="F10" s="100"/>
      <c r="G10" s="100"/>
      <c r="H10" s="100"/>
      <c r="I10" s="100"/>
      <c r="J10" s="100"/>
      <c r="K10" s="100"/>
      <c r="L10" s="64" t="s">
        <v>30</v>
      </c>
      <c r="M10" s="100"/>
      <c r="N10" s="100"/>
      <c r="O10" s="61"/>
      <c r="P10" s="61"/>
      <c r="Q10" s="99" t="s">
        <v>180</v>
      </c>
      <c r="R10" s="64" t="s">
        <v>186</v>
      </c>
      <c r="S10" s="62" t="s">
        <v>178</v>
      </c>
      <c r="T10" s="62" t="s">
        <v>190</v>
      </c>
      <c r="U10" s="62" t="s">
        <v>193</v>
      </c>
      <c r="V10" s="46"/>
    </row>
    <row r="11" spans="1:22" ht="36" customHeight="1" x14ac:dyDescent="0.2">
      <c r="A11" s="256"/>
      <c r="B11" s="256"/>
      <c r="C11" s="257"/>
      <c r="D11" s="63" t="s">
        <v>183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 t="s">
        <v>30</v>
      </c>
      <c r="P11" s="63"/>
      <c r="Q11" s="66" t="s">
        <v>180</v>
      </c>
      <c r="R11" s="62" t="s">
        <v>185</v>
      </c>
      <c r="S11" s="62" t="s">
        <v>178</v>
      </c>
      <c r="T11" s="142" t="s">
        <v>191</v>
      </c>
      <c r="U11" s="142" t="s">
        <v>194</v>
      </c>
      <c r="V11" s="46"/>
    </row>
    <row r="12" spans="1:22" ht="15.75" customHeight="1" thickBot="1" x14ac:dyDescent="0.3">
      <c r="A12" s="239" t="s">
        <v>44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109">
        <f>SUM(U7:U11)</f>
        <v>1373.3200000000002</v>
      </c>
      <c r="V12" s="46"/>
    </row>
    <row r="13" spans="1:22" ht="36" customHeight="1" x14ac:dyDescent="0.2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  <c r="U13" s="49"/>
      <c r="V13" s="46"/>
    </row>
    <row r="14" spans="1:22" ht="36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3"/>
      <c r="U14" s="52"/>
      <c r="V14" s="46"/>
    </row>
    <row r="15" spans="1:22" ht="36" customHeight="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  <c r="U15" s="52"/>
      <c r="V15" s="46"/>
    </row>
    <row r="16" spans="1:22" ht="36" customHeight="1" x14ac:dyDescent="0.2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141"/>
      <c r="P16" s="52"/>
      <c r="Q16" s="52"/>
      <c r="R16" s="52"/>
      <c r="S16" s="52"/>
      <c r="T16" s="53"/>
      <c r="U16" s="52"/>
      <c r="V16" s="46"/>
    </row>
    <row r="17" spans="1:22" ht="36" customHeight="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4"/>
      <c r="T17" s="54"/>
      <c r="U17" s="54"/>
      <c r="V17" s="47"/>
    </row>
    <row r="18" spans="1:22" ht="36" customHeight="1" x14ac:dyDescent="0.2">
      <c r="A18" s="54"/>
      <c r="B18" s="46"/>
      <c r="C18" s="55"/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5"/>
      <c r="R18" s="55"/>
      <c r="S18" s="54"/>
      <c r="T18" s="54"/>
      <c r="U18" s="54"/>
      <c r="V18" s="46"/>
    </row>
    <row r="19" spans="1:22" ht="36" customHeight="1" x14ac:dyDescent="0.2">
      <c r="A19" s="57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52"/>
      <c r="V19" s="46"/>
    </row>
    <row r="20" spans="1:22" ht="36" customHeight="1" x14ac:dyDescent="0.2">
      <c r="A20" s="57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3"/>
      <c r="U20" s="52"/>
      <c r="V20" s="46"/>
    </row>
    <row r="21" spans="1:22" ht="36" customHeight="1" x14ac:dyDescent="0.2">
      <c r="A21" s="57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52"/>
      <c r="V21" s="46"/>
    </row>
    <row r="22" spans="1:22" ht="12.75" customHeight="1" x14ac:dyDescent="0.2">
      <c r="A22" s="46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46"/>
    </row>
    <row r="23" spans="1:22" ht="12.75" customHeight="1" x14ac:dyDescent="0.2">
      <c r="A23" s="46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46"/>
      <c r="R23" s="59"/>
      <c r="S23" s="46"/>
      <c r="T23" s="46"/>
      <c r="U23" s="46"/>
      <c r="V23" s="46"/>
    </row>
    <row r="24" spans="1:22" ht="12.75" customHeight="1" x14ac:dyDescent="0.2">
      <c r="A24" s="46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46"/>
      <c r="R24" s="59"/>
      <c r="S24" s="46"/>
      <c r="T24" s="46"/>
      <c r="U24" s="46"/>
      <c r="V24" s="46"/>
    </row>
    <row r="25" spans="1:22" ht="12.75" customHeight="1" x14ac:dyDescent="0.2">
      <c r="A25" s="46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46"/>
      <c r="R25" s="59"/>
      <c r="S25" s="46"/>
      <c r="T25" s="46"/>
      <c r="U25" s="46"/>
      <c r="V25" s="46"/>
    </row>
    <row r="26" spans="1:22" ht="12.75" customHeight="1" x14ac:dyDescent="0.2">
      <c r="A26" s="46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46"/>
      <c r="R26" s="59"/>
      <c r="S26" s="46"/>
      <c r="T26" s="46"/>
      <c r="U26" s="46"/>
      <c r="V26" s="46"/>
    </row>
    <row r="27" spans="1:22" ht="12.75" customHeight="1" x14ac:dyDescent="0.2">
      <c r="A27" s="46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46"/>
      <c r="R27" s="59"/>
      <c r="S27" s="46"/>
      <c r="T27" s="46"/>
      <c r="U27" s="46"/>
      <c r="V27" s="46"/>
    </row>
    <row r="28" spans="1:22" ht="12.75" customHeight="1" x14ac:dyDescent="0.2">
      <c r="A28" s="46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46"/>
      <c r="R28" s="59"/>
      <c r="S28" s="46"/>
      <c r="T28" s="46"/>
      <c r="U28" s="46"/>
      <c r="V28" s="46"/>
    </row>
    <row r="29" spans="1:22" ht="12.75" customHeight="1" x14ac:dyDescent="0.2">
      <c r="A29" s="46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46"/>
      <c r="R29" s="59"/>
      <c r="S29" s="46"/>
      <c r="T29" s="46"/>
      <c r="U29" s="46"/>
      <c r="V29" s="46"/>
    </row>
    <row r="30" spans="1:22" ht="12.75" customHeight="1" x14ac:dyDescent="0.2">
      <c r="A30" s="46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46"/>
      <c r="R30" s="59"/>
      <c r="S30" s="46"/>
      <c r="T30" s="46"/>
      <c r="U30" s="46"/>
      <c r="V30" s="46"/>
    </row>
    <row r="31" spans="1:22" ht="12.75" customHeight="1" x14ac:dyDescent="0.2">
      <c r="A31" s="46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46"/>
      <c r="R31" s="59"/>
      <c r="S31" s="46"/>
      <c r="T31" s="46"/>
      <c r="U31" s="46"/>
      <c r="V31" s="46"/>
    </row>
    <row r="32" spans="1:22" ht="12.75" customHeight="1" x14ac:dyDescent="0.2">
      <c r="A32" s="46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46"/>
      <c r="R32" s="59"/>
      <c r="S32" s="46"/>
      <c r="T32" s="46"/>
      <c r="U32" s="46"/>
      <c r="V32" s="46"/>
    </row>
    <row r="33" spans="1:22" ht="12.75" customHeight="1" x14ac:dyDescent="0.2">
      <c r="A33" s="46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46"/>
      <c r="R33" s="59"/>
      <c r="S33" s="46"/>
      <c r="T33" s="46"/>
      <c r="U33" s="46"/>
      <c r="V33" s="46"/>
    </row>
    <row r="34" spans="1:22" ht="12.75" customHeight="1" x14ac:dyDescent="0.2">
      <c r="A34" s="46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46"/>
      <c r="R34" s="59"/>
      <c r="S34" s="46"/>
      <c r="T34" s="46"/>
      <c r="U34" s="46"/>
      <c r="V34" s="46"/>
    </row>
    <row r="35" spans="1:22" ht="12.75" customHeight="1" x14ac:dyDescent="0.2">
      <c r="A35" s="46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46"/>
      <c r="R35" s="59"/>
      <c r="S35" s="46"/>
      <c r="T35" s="46"/>
      <c r="U35" s="46"/>
      <c r="V35" s="46"/>
    </row>
    <row r="36" spans="1:22" ht="12.75" customHeight="1" x14ac:dyDescent="0.2">
      <c r="A36" s="46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46"/>
      <c r="R36" s="59"/>
      <c r="S36" s="46"/>
      <c r="T36" s="46"/>
      <c r="U36" s="46"/>
      <c r="V36" s="46"/>
    </row>
    <row r="37" spans="1:22" ht="12.75" customHeight="1" x14ac:dyDescent="0.2">
      <c r="A37" s="46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46"/>
      <c r="R37" s="59"/>
      <c r="S37" s="46"/>
      <c r="T37" s="46"/>
      <c r="U37" s="46"/>
      <c r="V37" s="46"/>
    </row>
    <row r="38" spans="1:22" ht="12.75" customHeight="1" x14ac:dyDescent="0.2">
      <c r="A38" s="46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46"/>
      <c r="R38" s="59"/>
      <c r="S38" s="46"/>
      <c r="T38" s="46"/>
      <c r="U38" s="46"/>
      <c r="V38" s="46"/>
    </row>
    <row r="39" spans="1:22" ht="12.75" customHeight="1" x14ac:dyDescent="0.2">
      <c r="A39" s="46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46"/>
      <c r="R39" s="59"/>
      <c r="S39" s="46"/>
      <c r="T39" s="46"/>
      <c r="U39" s="46"/>
      <c r="V39" s="46"/>
    </row>
    <row r="40" spans="1:22" ht="12.75" customHeight="1" x14ac:dyDescent="0.2">
      <c r="A40" s="46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46"/>
      <c r="R40" s="59"/>
      <c r="S40" s="46"/>
      <c r="T40" s="46"/>
      <c r="U40" s="46"/>
      <c r="V40" s="46"/>
    </row>
    <row r="41" spans="1:22" ht="12.75" customHeight="1" x14ac:dyDescent="0.2">
      <c r="A41" s="46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6"/>
      <c r="R41" s="59"/>
      <c r="S41" s="46"/>
      <c r="T41" s="46"/>
      <c r="U41" s="46"/>
      <c r="V41" s="46"/>
    </row>
    <row r="42" spans="1:22" ht="12.75" customHeight="1" x14ac:dyDescent="0.2">
      <c r="A42" s="46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46"/>
      <c r="R42" s="59"/>
      <c r="S42" s="46"/>
      <c r="T42" s="46"/>
      <c r="U42" s="46"/>
      <c r="V42" s="46"/>
    </row>
    <row r="43" spans="1:22" ht="12.75" customHeight="1" x14ac:dyDescent="0.2">
      <c r="A43" s="46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46"/>
      <c r="R43" s="59"/>
      <c r="S43" s="46"/>
      <c r="T43" s="46"/>
      <c r="U43" s="46"/>
      <c r="V43" s="46"/>
    </row>
    <row r="44" spans="1:22" ht="12.75" customHeight="1" x14ac:dyDescent="0.2">
      <c r="A44" s="46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46"/>
      <c r="R44" s="59"/>
      <c r="S44" s="46"/>
      <c r="T44" s="46"/>
      <c r="U44" s="46"/>
      <c r="V44" s="46"/>
    </row>
    <row r="45" spans="1:22" ht="12.75" customHeight="1" x14ac:dyDescent="0.2">
      <c r="A45" s="46"/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46"/>
      <c r="R45" s="59"/>
      <c r="S45" s="46"/>
      <c r="T45" s="46"/>
      <c r="U45" s="46"/>
      <c r="V45" s="46"/>
    </row>
    <row r="46" spans="1:22" ht="12.75" customHeight="1" x14ac:dyDescent="0.2">
      <c r="A46" s="46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46"/>
      <c r="R46" s="59"/>
      <c r="S46" s="46"/>
      <c r="T46" s="46"/>
      <c r="U46" s="46"/>
      <c r="V46" s="46"/>
    </row>
    <row r="47" spans="1:22" ht="12.75" customHeight="1" x14ac:dyDescent="0.2">
      <c r="A47" s="46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46"/>
      <c r="R47" s="59"/>
      <c r="S47" s="46"/>
      <c r="T47" s="46"/>
      <c r="U47" s="46"/>
      <c r="V47" s="46"/>
    </row>
    <row r="48" spans="1:22" ht="12.75" customHeight="1" x14ac:dyDescent="0.2">
      <c r="A48" s="46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46"/>
      <c r="R48" s="59"/>
      <c r="S48" s="46"/>
      <c r="T48" s="46"/>
      <c r="U48" s="46"/>
      <c r="V48" s="46"/>
    </row>
    <row r="49" spans="1:22" ht="12.75" customHeight="1" x14ac:dyDescent="0.2">
      <c r="A49" s="46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46"/>
      <c r="R49" s="59"/>
      <c r="S49" s="46"/>
      <c r="T49" s="46"/>
      <c r="U49" s="46"/>
      <c r="V49" s="46"/>
    </row>
    <row r="50" spans="1:22" ht="12.75" customHeight="1" x14ac:dyDescent="0.2">
      <c r="A50" s="46"/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46"/>
      <c r="R50" s="59"/>
      <c r="S50" s="46"/>
      <c r="T50" s="46"/>
      <c r="U50" s="46"/>
      <c r="V50" s="46"/>
    </row>
    <row r="51" spans="1:22" ht="12.75" customHeight="1" x14ac:dyDescent="0.2">
      <c r="A51" s="46"/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46"/>
      <c r="R51" s="59"/>
      <c r="S51" s="46"/>
      <c r="T51" s="46"/>
      <c r="U51" s="46"/>
      <c r="V51" s="46"/>
    </row>
    <row r="52" spans="1:22" ht="12.75" customHeight="1" x14ac:dyDescent="0.2">
      <c r="A52" s="46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46"/>
      <c r="R52" s="59"/>
      <c r="S52" s="46"/>
      <c r="T52" s="46"/>
      <c r="U52" s="46"/>
      <c r="V52" s="46"/>
    </row>
    <row r="53" spans="1:22" ht="12.75" customHeight="1" x14ac:dyDescent="0.2">
      <c r="A53" s="46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46"/>
      <c r="R53" s="59"/>
      <c r="S53" s="46"/>
      <c r="T53" s="46"/>
      <c r="U53" s="46"/>
      <c r="V53" s="46"/>
    </row>
    <row r="54" spans="1:22" ht="12.75" customHeight="1" x14ac:dyDescent="0.2">
      <c r="A54" s="46"/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46"/>
      <c r="R54" s="59"/>
      <c r="S54" s="46"/>
      <c r="T54" s="46"/>
      <c r="U54" s="46"/>
      <c r="V54" s="46"/>
    </row>
    <row r="55" spans="1:22" ht="12.75" customHeight="1" x14ac:dyDescent="0.2">
      <c r="A55" s="46"/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46"/>
      <c r="R55" s="59"/>
      <c r="S55" s="46"/>
      <c r="T55" s="46"/>
      <c r="U55" s="46"/>
      <c r="V55" s="46"/>
    </row>
    <row r="56" spans="1:22" ht="12.75" customHeight="1" x14ac:dyDescent="0.2">
      <c r="A56" s="46"/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46"/>
      <c r="R56" s="59"/>
      <c r="S56" s="46"/>
      <c r="T56" s="46"/>
      <c r="U56" s="46"/>
      <c r="V56" s="46"/>
    </row>
    <row r="57" spans="1:22" ht="12.75" customHeight="1" x14ac:dyDescent="0.2">
      <c r="A57" s="46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46"/>
      <c r="R57" s="59"/>
      <c r="S57" s="46"/>
      <c r="T57" s="46"/>
      <c r="U57" s="46"/>
      <c r="V57" s="46"/>
    </row>
    <row r="58" spans="1:22" ht="12.75" customHeight="1" x14ac:dyDescent="0.2">
      <c r="A58" s="46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46"/>
      <c r="R58" s="59"/>
      <c r="S58" s="46"/>
      <c r="T58" s="46"/>
      <c r="U58" s="46"/>
      <c r="V58" s="46"/>
    </row>
    <row r="59" spans="1:22" ht="12.75" customHeight="1" x14ac:dyDescent="0.2">
      <c r="A59" s="46"/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46"/>
      <c r="R59" s="59"/>
      <c r="S59" s="46"/>
      <c r="T59" s="46"/>
      <c r="U59" s="46"/>
      <c r="V59" s="46"/>
    </row>
    <row r="60" spans="1:22" ht="12.75" customHeight="1" x14ac:dyDescent="0.2">
      <c r="A60" s="46"/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46"/>
      <c r="R60" s="59"/>
      <c r="S60" s="46"/>
      <c r="T60" s="46"/>
      <c r="U60" s="46"/>
      <c r="V60" s="46"/>
    </row>
    <row r="61" spans="1:22" ht="12.75" customHeight="1" x14ac:dyDescent="0.2">
      <c r="A61" s="46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46"/>
      <c r="R61" s="59"/>
      <c r="S61" s="46"/>
      <c r="T61" s="46"/>
      <c r="U61" s="46"/>
      <c r="V61" s="46"/>
    </row>
    <row r="62" spans="1:22" ht="12.75" customHeight="1" x14ac:dyDescent="0.2">
      <c r="A62" s="46"/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46"/>
      <c r="R62" s="59"/>
      <c r="S62" s="46"/>
      <c r="T62" s="46"/>
      <c r="U62" s="46"/>
      <c r="V62" s="46"/>
    </row>
    <row r="63" spans="1:22" ht="12.75" customHeight="1" x14ac:dyDescent="0.2">
      <c r="A63" s="46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46"/>
      <c r="R63" s="59"/>
      <c r="S63" s="46"/>
      <c r="T63" s="46"/>
      <c r="U63" s="46"/>
      <c r="V63" s="46"/>
    </row>
    <row r="64" spans="1:22" ht="12.75" customHeight="1" x14ac:dyDescent="0.2">
      <c r="A64" s="46"/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46"/>
      <c r="R64" s="59"/>
      <c r="S64" s="46"/>
      <c r="T64" s="46"/>
      <c r="U64" s="46"/>
      <c r="V64" s="46"/>
    </row>
    <row r="65" spans="1:22" ht="12.75" customHeight="1" x14ac:dyDescent="0.2">
      <c r="A65" s="46"/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46"/>
      <c r="R65" s="59"/>
      <c r="S65" s="46"/>
      <c r="T65" s="46"/>
      <c r="U65" s="46"/>
      <c r="V65" s="46"/>
    </row>
    <row r="66" spans="1:22" ht="12.75" customHeight="1" x14ac:dyDescent="0.2">
      <c r="A66" s="46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46"/>
      <c r="R66" s="59"/>
      <c r="S66" s="46"/>
      <c r="T66" s="46"/>
      <c r="U66" s="46"/>
      <c r="V66" s="46"/>
    </row>
    <row r="67" spans="1:22" ht="12.75" customHeight="1" x14ac:dyDescent="0.2">
      <c r="A67" s="46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46"/>
      <c r="R67" s="59"/>
      <c r="S67" s="46"/>
      <c r="T67" s="46"/>
      <c r="U67" s="46"/>
      <c r="V67" s="46"/>
    </row>
    <row r="68" spans="1:22" ht="12.75" customHeight="1" x14ac:dyDescent="0.2">
      <c r="A68" s="46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46"/>
      <c r="R68" s="59"/>
      <c r="S68" s="46"/>
      <c r="T68" s="46"/>
      <c r="U68" s="46"/>
      <c r="V68" s="46"/>
    </row>
    <row r="69" spans="1:22" ht="12.75" customHeight="1" x14ac:dyDescent="0.2">
      <c r="A69" s="46"/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46"/>
      <c r="R69" s="59"/>
      <c r="S69" s="46"/>
      <c r="T69" s="46"/>
      <c r="U69" s="46"/>
      <c r="V69" s="46"/>
    </row>
    <row r="70" spans="1:22" ht="12.75" customHeight="1" x14ac:dyDescent="0.2">
      <c r="A70" s="46"/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46"/>
      <c r="R70" s="59"/>
      <c r="S70" s="46"/>
      <c r="T70" s="46"/>
      <c r="U70" s="46"/>
      <c r="V70" s="46"/>
    </row>
    <row r="71" spans="1:22" ht="12.75" customHeight="1" x14ac:dyDescent="0.2">
      <c r="A71" s="46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46"/>
      <c r="R71" s="59"/>
      <c r="S71" s="46"/>
      <c r="T71" s="46"/>
      <c r="U71" s="46"/>
      <c r="V71" s="46"/>
    </row>
    <row r="72" spans="1:22" ht="12.75" customHeight="1" x14ac:dyDescent="0.2">
      <c r="A72" s="46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46"/>
      <c r="R72" s="59"/>
      <c r="S72" s="46"/>
      <c r="T72" s="46"/>
      <c r="U72" s="46"/>
      <c r="V72" s="46"/>
    </row>
    <row r="73" spans="1:22" ht="12.75" customHeight="1" x14ac:dyDescent="0.2">
      <c r="A73" s="46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46"/>
      <c r="R73" s="59"/>
      <c r="S73" s="46"/>
      <c r="T73" s="46"/>
      <c r="U73" s="46"/>
      <c r="V73" s="46"/>
    </row>
    <row r="74" spans="1:22" ht="12.75" customHeight="1" x14ac:dyDescent="0.2">
      <c r="A74" s="46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46"/>
      <c r="R74" s="59"/>
      <c r="S74" s="46"/>
      <c r="T74" s="46"/>
      <c r="U74" s="46"/>
      <c r="V74" s="46"/>
    </row>
    <row r="75" spans="1:22" ht="12.75" customHeight="1" x14ac:dyDescent="0.2">
      <c r="A75" s="46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46"/>
      <c r="R75" s="59"/>
      <c r="S75" s="46"/>
      <c r="T75" s="46"/>
      <c r="U75" s="46"/>
      <c r="V75" s="46"/>
    </row>
    <row r="76" spans="1:22" ht="12.75" customHeight="1" x14ac:dyDescent="0.2">
      <c r="A76" s="46"/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46"/>
      <c r="R76" s="59"/>
      <c r="S76" s="46"/>
      <c r="T76" s="46"/>
      <c r="U76" s="46"/>
      <c r="V76" s="46"/>
    </row>
    <row r="77" spans="1:22" ht="12.75" customHeight="1" x14ac:dyDescent="0.2">
      <c r="A77" s="4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46"/>
      <c r="R77" s="59"/>
      <c r="S77" s="46"/>
      <c r="T77" s="46"/>
      <c r="U77" s="46"/>
      <c r="V77" s="46"/>
    </row>
    <row r="78" spans="1:22" ht="12.75" customHeight="1" x14ac:dyDescent="0.2">
      <c r="A78" s="46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46"/>
      <c r="R78" s="59"/>
      <c r="S78" s="46"/>
      <c r="T78" s="46"/>
      <c r="U78" s="46"/>
      <c r="V78" s="46"/>
    </row>
    <row r="79" spans="1:22" ht="12.75" customHeight="1" x14ac:dyDescent="0.2">
      <c r="A79" s="46"/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46"/>
      <c r="R79" s="59"/>
      <c r="S79" s="46"/>
      <c r="T79" s="46"/>
      <c r="U79" s="46"/>
      <c r="V79" s="46"/>
    </row>
    <row r="80" spans="1:22" ht="12.75" customHeight="1" x14ac:dyDescent="0.2">
      <c r="A80" s="46"/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46"/>
      <c r="R80" s="59"/>
      <c r="S80" s="46"/>
      <c r="T80" s="46"/>
      <c r="U80" s="46"/>
      <c r="V80" s="46"/>
    </row>
    <row r="81" spans="1:22" ht="12.75" customHeight="1" x14ac:dyDescent="0.2">
      <c r="A81" s="46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46"/>
      <c r="R81" s="59"/>
      <c r="S81" s="46"/>
      <c r="T81" s="46"/>
      <c r="U81" s="46"/>
      <c r="V81" s="46"/>
    </row>
    <row r="82" spans="1:22" ht="12.75" customHeight="1" x14ac:dyDescent="0.2">
      <c r="A82" s="46"/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46"/>
      <c r="R82" s="59"/>
      <c r="S82" s="46"/>
      <c r="T82" s="46"/>
      <c r="U82" s="46"/>
      <c r="V82" s="46"/>
    </row>
    <row r="83" spans="1:22" ht="12.75" customHeight="1" x14ac:dyDescent="0.2">
      <c r="A83" s="46"/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46"/>
      <c r="R83" s="59"/>
      <c r="S83" s="46"/>
      <c r="T83" s="46"/>
      <c r="U83" s="46"/>
      <c r="V83" s="46"/>
    </row>
    <row r="84" spans="1:22" ht="12.75" customHeight="1" x14ac:dyDescent="0.2">
      <c r="A84" s="46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46"/>
      <c r="R84" s="59"/>
      <c r="S84" s="46"/>
      <c r="T84" s="46"/>
      <c r="U84" s="46"/>
      <c r="V84" s="46"/>
    </row>
    <row r="85" spans="1:22" ht="12.75" customHeight="1" x14ac:dyDescent="0.2">
      <c r="A85" s="46"/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46"/>
      <c r="R85" s="59"/>
      <c r="S85" s="46"/>
      <c r="T85" s="46"/>
      <c r="U85" s="46"/>
      <c r="V85" s="46"/>
    </row>
    <row r="86" spans="1:22" ht="12.75" customHeight="1" x14ac:dyDescent="0.2">
      <c r="A86" s="46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46"/>
      <c r="R86" s="59"/>
      <c r="S86" s="46"/>
      <c r="T86" s="46"/>
      <c r="U86" s="46"/>
      <c r="V86" s="46"/>
    </row>
    <row r="87" spans="1:22" ht="12.75" customHeight="1" x14ac:dyDescent="0.2">
      <c r="A87" s="46"/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46"/>
      <c r="R87" s="59"/>
      <c r="S87" s="46"/>
      <c r="T87" s="46"/>
      <c r="U87" s="46"/>
      <c r="V87" s="46"/>
    </row>
    <row r="88" spans="1:22" ht="12.75" customHeight="1" x14ac:dyDescent="0.2">
      <c r="A88" s="46"/>
      <c r="B88" s="58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46"/>
      <c r="R88" s="59"/>
      <c r="S88" s="46"/>
      <c r="T88" s="46"/>
      <c r="U88" s="46"/>
      <c r="V88" s="46"/>
    </row>
    <row r="89" spans="1:22" ht="12.75" customHeight="1" x14ac:dyDescent="0.2">
      <c r="A89" s="46"/>
      <c r="B89" s="58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46"/>
      <c r="R89" s="59"/>
      <c r="S89" s="46"/>
      <c r="T89" s="46"/>
      <c r="U89" s="46"/>
      <c r="V89" s="46"/>
    </row>
    <row r="90" spans="1:22" ht="12.75" customHeight="1" x14ac:dyDescent="0.2">
      <c r="A90" s="46"/>
      <c r="B90" s="58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46"/>
      <c r="R90" s="59"/>
      <c r="S90" s="46"/>
      <c r="T90" s="46"/>
      <c r="U90" s="46"/>
      <c r="V90" s="46"/>
    </row>
    <row r="91" spans="1:22" ht="12.75" customHeight="1" x14ac:dyDescent="0.2">
      <c r="A91" s="46"/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46"/>
      <c r="R91" s="59"/>
      <c r="S91" s="46"/>
      <c r="T91" s="46"/>
      <c r="U91" s="46"/>
      <c r="V91" s="46"/>
    </row>
    <row r="92" spans="1:22" ht="12.75" customHeight="1" x14ac:dyDescent="0.2">
      <c r="A92" s="46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46"/>
      <c r="R92" s="59"/>
      <c r="S92" s="46"/>
      <c r="T92" s="46"/>
      <c r="U92" s="46"/>
      <c r="V92" s="46"/>
    </row>
    <row r="93" spans="1:22" ht="12.75" customHeight="1" x14ac:dyDescent="0.2">
      <c r="A93" s="46"/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46"/>
      <c r="R93" s="59"/>
      <c r="S93" s="46"/>
      <c r="T93" s="46"/>
      <c r="U93" s="46"/>
      <c r="V93" s="46"/>
    </row>
    <row r="94" spans="1:22" ht="12.75" customHeight="1" x14ac:dyDescent="0.2">
      <c r="A94" s="46"/>
      <c r="B94" s="58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46"/>
      <c r="R94" s="59"/>
      <c r="S94" s="46"/>
      <c r="T94" s="46"/>
      <c r="U94" s="46"/>
      <c r="V94" s="46"/>
    </row>
    <row r="95" spans="1:22" ht="12.75" customHeight="1" x14ac:dyDescent="0.2">
      <c r="A95" s="46"/>
      <c r="B95" s="58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46"/>
      <c r="R95" s="59"/>
      <c r="S95" s="46"/>
      <c r="T95" s="46"/>
      <c r="U95" s="46"/>
      <c r="V95" s="46"/>
    </row>
    <row r="96" spans="1:22" ht="12.75" customHeight="1" x14ac:dyDescent="0.2">
      <c r="A96" s="46"/>
      <c r="B96" s="58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46"/>
      <c r="R96" s="59"/>
      <c r="S96" s="46"/>
      <c r="T96" s="46"/>
      <c r="U96" s="46"/>
      <c r="V96" s="46"/>
    </row>
    <row r="97" spans="1:22" ht="12.75" customHeight="1" x14ac:dyDescent="0.2">
      <c r="A97" s="46"/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46"/>
      <c r="R97" s="59"/>
      <c r="S97" s="46"/>
      <c r="T97" s="46"/>
      <c r="U97" s="46"/>
      <c r="V97" s="46"/>
    </row>
  </sheetData>
  <mergeCells count="19">
    <mergeCell ref="D6:D7"/>
    <mergeCell ref="E6:P6"/>
    <mergeCell ref="Q6:Q7"/>
    <mergeCell ref="A12:T12"/>
    <mergeCell ref="A5:B5"/>
    <mergeCell ref="C5:U5"/>
    <mergeCell ref="B9:B11"/>
    <mergeCell ref="C9:C11"/>
    <mergeCell ref="A9:A11"/>
    <mergeCell ref="R6:R7"/>
    <mergeCell ref="S6:U6"/>
    <mergeCell ref="A6:A7"/>
    <mergeCell ref="B6:B7"/>
    <mergeCell ref="C6:C7"/>
    <mergeCell ref="A1:U1"/>
    <mergeCell ref="A2:U2"/>
    <mergeCell ref="A3:U3"/>
    <mergeCell ref="A4:B4"/>
    <mergeCell ref="C4:U4"/>
  </mergeCells>
  <printOptions horizontalCentered="1"/>
  <pageMargins left="0.39370078740157483" right="0.39370078740157483" top="0.59055118110236227" bottom="0.19685039370078741" header="0" footer="0"/>
  <pageSetup orientation="landscape" r:id="rId1"/>
  <rowBreaks count="1" manualBreakCount="1">
    <brk id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abSelected="1" topLeftCell="B102" workbookViewId="0">
      <selection activeCell="L111" sqref="L111"/>
    </sheetView>
  </sheetViews>
  <sheetFormatPr baseColWidth="10" defaultColWidth="14.42578125" defaultRowHeight="15" customHeight="1" x14ac:dyDescent="0.2"/>
  <cols>
    <col min="1" max="1" width="29.85546875" style="71" customWidth="1"/>
    <col min="2" max="2" width="10.7109375" style="71" customWidth="1"/>
    <col min="3" max="3" width="11" style="71" customWidth="1"/>
    <col min="4" max="6" width="10.7109375" style="71" customWidth="1"/>
    <col min="7" max="10" width="16.42578125" style="71" customWidth="1"/>
    <col min="11" max="11" width="18.28515625" style="71" customWidth="1"/>
    <col min="12" max="12" width="14.42578125" style="71"/>
    <col min="13" max="13" width="8.140625" style="71" customWidth="1"/>
    <col min="14" max="16384" width="14.42578125" style="71"/>
  </cols>
  <sheetData>
    <row r="1" spans="1:13" ht="15" customHeight="1" x14ac:dyDescent="0.25">
      <c r="A1" s="305" t="s">
        <v>203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3" ht="12.75" customHeight="1" x14ac:dyDescent="0.2">
      <c r="A2" s="67" t="s">
        <v>56</v>
      </c>
      <c r="B2" s="68" t="s">
        <v>57</v>
      </c>
      <c r="C2" s="307" t="s">
        <v>58</v>
      </c>
      <c r="D2" s="309" t="s">
        <v>59</v>
      </c>
      <c r="E2" s="68" t="s">
        <v>60</v>
      </c>
      <c r="F2" s="68" t="s">
        <v>61</v>
      </c>
      <c r="G2" s="69" t="s">
        <v>62</v>
      </c>
      <c r="H2" s="69" t="s">
        <v>43</v>
      </c>
      <c r="I2" s="69" t="s">
        <v>63</v>
      </c>
      <c r="J2" s="69" t="s">
        <v>64</v>
      </c>
      <c r="K2" s="70" t="s">
        <v>65</v>
      </c>
    </row>
    <row r="3" spans="1:13" ht="26.25" customHeight="1" x14ac:dyDescent="0.2">
      <c r="A3" s="72"/>
      <c r="B3" s="73"/>
      <c r="C3" s="308"/>
      <c r="D3" s="308"/>
      <c r="E3" s="73"/>
      <c r="F3" s="73"/>
      <c r="G3" s="74">
        <f>SUM(G5,G43,G98,G109,G78)</f>
        <v>37850</v>
      </c>
      <c r="H3" s="74">
        <f>SUM(H5,H43,H98,H109,H78)</f>
        <v>11761.89</v>
      </c>
      <c r="I3" s="74">
        <f>SUM(I5,I43,I98,I109,I78)</f>
        <v>38363</v>
      </c>
      <c r="J3" s="74">
        <f>SUM(J5,J43,J98,J109,J78)</f>
        <v>5713.36</v>
      </c>
      <c r="K3" s="74">
        <f>SUM(K5,K43,K98,K109,K78)</f>
        <v>94761.569999999992</v>
      </c>
    </row>
    <row r="4" spans="1:13" ht="15.75" customHeight="1" x14ac:dyDescent="0.25">
      <c r="A4" s="295" t="s">
        <v>66</v>
      </c>
      <c r="B4" s="273"/>
      <c r="C4" s="273"/>
      <c r="D4" s="273"/>
      <c r="E4" s="273"/>
      <c r="F4" s="273"/>
      <c r="G4" s="273"/>
      <c r="H4" s="273"/>
      <c r="I4" s="273"/>
      <c r="J4" s="273"/>
      <c r="K4" s="274"/>
    </row>
    <row r="5" spans="1:13" ht="18.75" customHeight="1" x14ac:dyDescent="0.25">
      <c r="A5" s="288" t="s">
        <v>67</v>
      </c>
      <c r="B5" s="273"/>
      <c r="C5" s="273"/>
      <c r="D5" s="273"/>
      <c r="E5" s="273"/>
      <c r="F5" s="274"/>
      <c r="G5" s="75">
        <f>SUM(G7,G18)</f>
        <v>15875</v>
      </c>
      <c r="H5" s="75">
        <f>SUM(H7,H18)</f>
        <v>5953.4800000000005</v>
      </c>
      <c r="I5" s="75">
        <f>SUM(I7,I18)</f>
        <v>18986.520000000004</v>
      </c>
      <c r="J5" s="75">
        <f>SUM(J7,J18)</f>
        <v>5340</v>
      </c>
      <c r="K5" s="162">
        <f>SUM(K7,K18)</f>
        <v>46155</v>
      </c>
      <c r="L5" s="167" t="s">
        <v>195</v>
      </c>
      <c r="M5" s="167" t="s">
        <v>196</v>
      </c>
    </row>
    <row r="6" spans="1:13" ht="32.25" customHeight="1" x14ac:dyDescent="0.2">
      <c r="A6" s="294" t="s">
        <v>68</v>
      </c>
      <c r="B6" s="273"/>
      <c r="C6" s="274"/>
      <c r="D6" s="76"/>
      <c r="E6" s="76"/>
      <c r="F6" s="76"/>
      <c r="G6" s="77"/>
      <c r="H6" s="77"/>
      <c r="I6" s="77"/>
      <c r="J6" s="77"/>
      <c r="K6" s="163"/>
      <c r="L6" s="167" t="s">
        <v>136</v>
      </c>
      <c r="M6" s="168">
        <v>1</v>
      </c>
    </row>
    <row r="7" spans="1:13" ht="33" customHeight="1" x14ac:dyDescent="0.2">
      <c r="A7" s="301" t="s">
        <v>69</v>
      </c>
      <c r="B7" s="302"/>
      <c r="C7" s="303"/>
      <c r="D7" s="78"/>
      <c r="E7" s="78"/>
      <c r="F7" s="78"/>
      <c r="G7" s="79">
        <f>SUM(G8)</f>
        <v>0</v>
      </c>
      <c r="H7" s="79">
        <f t="shared" ref="H7:J7" si="0">SUM(H8)</f>
        <v>3350.1000000000004</v>
      </c>
      <c r="I7" s="79">
        <f t="shared" si="0"/>
        <v>1749.8999999999999</v>
      </c>
      <c r="J7" s="79">
        <f t="shared" si="0"/>
        <v>2670</v>
      </c>
      <c r="K7" s="164">
        <f>SUM(K8)</f>
        <v>7770</v>
      </c>
      <c r="L7" s="167" t="s">
        <v>43</v>
      </c>
      <c r="M7" s="168">
        <v>2</v>
      </c>
    </row>
    <row r="8" spans="1:13" ht="26.25" customHeight="1" x14ac:dyDescent="0.2">
      <c r="A8" s="304" t="s">
        <v>99</v>
      </c>
      <c r="B8" s="273"/>
      <c r="C8" s="274"/>
      <c r="D8" s="299" t="s">
        <v>70</v>
      </c>
      <c r="E8" s="300"/>
      <c r="F8" s="81"/>
      <c r="G8" s="82">
        <f>SUM(G9:G17)</f>
        <v>0</v>
      </c>
      <c r="H8" s="82">
        <f>SUM(H9:H17)</f>
        <v>3350.1000000000004</v>
      </c>
      <c r="I8" s="82">
        <f t="shared" ref="I8" si="1">SUM(I9:I17)</f>
        <v>1749.8999999999999</v>
      </c>
      <c r="J8" s="82">
        <f>SUM(J9:J17)</f>
        <v>2670</v>
      </c>
      <c r="K8" s="165">
        <f>SUM(K9:K17)</f>
        <v>7770</v>
      </c>
      <c r="L8" s="167" t="s">
        <v>137</v>
      </c>
      <c r="M8" s="168">
        <v>3</v>
      </c>
    </row>
    <row r="9" spans="1:13" ht="12.75" customHeight="1" x14ac:dyDescent="0.2">
      <c r="A9" s="76" t="s">
        <v>71</v>
      </c>
      <c r="B9" s="91">
        <v>11</v>
      </c>
      <c r="C9" s="76" t="s">
        <v>72</v>
      </c>
      <c r="D9" s="83">
        <v>93.34</v>
      </c>
      <c r="E9" s="91">
        <v>15</v>
      </c>
      <c r="F9" s="76">
        <v>2</v>
      </c>
      <c r="G9" s="83">
        <v>0</v>
      </c>
      <c r="H9" s="83">
        <f>D9*E9</f>
        <v>1400.1000000000001</v>
      </c>
      <c r="I9" s="83">
        <v>0</v>
      </c>
      <c r="J9" s="83">
        <v>0</v>
      </c>
      <c r="K9" s="166">
        <f>SUM(G9:J9)</f>
        <v>1400.1000000000001</v>
      </c>
      <c r="L9" s="167" t="s">
        <v>207</v>
      </c>
      <c r="M9" s="168">
        <v>4</v>
      </c>
    </row>
    <row r="10" spans="1:13" ht="12.75" customHeight="1" x14ac:dyDescent="0.2">
      <c r="A10" s="76" t="s">
        <v>113</v>
      </c>
      <c r="B10" s="98">
        <v>29</v>
      </c>
      <c r="C10" s="76" t="s">
        <v>72</v>
      </c>
      <c r="D10" s="83">
        <v>116.66</v>
      </c>
      <c r="E10" s="91">
        <v>15</v>
      </c>
      <c r="F10" s="76">
        <v>3</v>
      </c>
      <c r="G10" s="83">
        <v>0</v>
      </c>
      <c r="H10" s="83">
        <v>0</v>
      </c>
      <c r="I10" s="83">
        <f>D10*E10</f>
        <v>1749.8999999999999</v>
      </c>
      <c r="J10" s="83">
        <v>0</v>
      </c>
      <c r="K10" s="166">
        <f t="shared" ref="K10:K17" si="2">SUM(G10:J10)</f>
        <v>1749.8999999999999</v>
      </c>
      <c r="L10" s="167" t="s">
        <v>208</v>
      </c>
      <c r="M10" s="171">
        <v>5</v>
      </c>
    </row>
    <row r="11" spans="1:13" ht="12.75" customHeight="1" x14ac:dyDescent="0.2">
      <c r="A11" s="112" t="s">
        <v>100</v>
      </c>
      <c r="B11" s="91"/>
      <c r="C11" s="112" t="s">
        <v>107</v>
      </c>
      <c r="D11" s="83">
        <v>50</v>
      </c>
      <c r="E11" s="91">
        <v>2</v>
      </c>
      <c r="F11" s="76">
        <v>5</v>
      </c>
      <c r="G11" s="83">
        <v>0</v>
      </c>
      <c r="H11" s="83">
        <v>0</v>
      </c>
      <c r="I11" s="83"/>
      <c r="J11" s="83">
        <f>E11*D11</f>
        <v>100</v>
      </c>
      <c r="K11" s="84">
        <f t="shared" si="2"/>
        <v>100</v>
      </c>
    </row>
    <row r="12" spans="1:13" ht="12.75" customHeight="1" x14ac:dyDescent="0.2">
      <c r="A12" s="112" t="s">
        <v>101</v>
      </c>
      <c r="B12" s="91"/>
      <c r="C12" s="112" t="s">
        <v>108</v>
      </c>
      <c r="D12" s="83">
        <v>60</v>
      </c>
      <c r="E12" s="91">
        <v>2</v>
      </c>
      <c r="F12" s="76">
        <v>5</v>
      </c>
      <c r="G12" s="83">
        <v>0</v>
      </c>
      <c r="H12" s="83">
        <v>0</v>
      </c>
      <c r="I12" s="83"/>
      <c r="J12" s="83">
        <f>D12*E12</f>
        <v>120</v>
      </c>
      <c r="K12" s="84">
        <f t="shared" si="2"/>
        <v>120</v>
      </c>
    </row>
    <row r="13" spans="1:13" ht="12.75" customHeight="1" x14ac:dyDescent="0.2">
      <c r="A13" s="112" t="s">
        <v>103</v>
      </c>
      <c r="B13" s="91"/>
      <c r="C13" s="112" t="s">
        <v>109</v>
      </c>
      <c r="D13" s="83">
        <v>5</v>
      </c>
      <c r="E13" s="91">
        <v>10</v>
      </c>
      <c r="F13" s="76">
        <v>1</v>
      </c>
      <c r="G13" s="83">
        <v>0</v>
      </c>
      <c r="H13" s="83">
        <v>0</v>
      </c>
      <c r="I13" s="83"/>
      <c r="J13" s="83">
        <f>D13*E13</f>
        <v>50</v>
      </c>
      <c r="K13" s="84">
        <f t="shared" si="2"/>
        <v>50</v>
      </c>
    </row>
    <row r="14" spans="1:13" ht="12.75" customHeight="1" x14ac:dyDescent="0.2">
      <c r="A14" s="112" t="s">
        <v>105</v>
      </c>
      <c r="B14" s="91"/>
      <c r="C14" s="112" t="s">
        <v>107</v>
      </c>
      <c r="D14" s="83">
        <v>1800</v>
      </c>
      <c r="E14" s="91">
        <v>1</v>
      </c>
      <c r="F14" s="76">
        <v>2</v>
      </c>
      <c r="G14" s="83">
        <v>0</v>
      </c>
      <c r="H14" s="83">
        <f>D14*E14</f>
        <v>1800</v>
      </c>
      <c r="I14" s="83"/>
      <c r="J14" s="83"/>
      <c r="K14" s="84">
        <f t="shared" si="2"/>
        <v>1800</v>
      </c>
    </row>
    <row r="15" spans="1:13" ht="12.75" customHeight="1" x14ac:dyDescent="0.2">
      <c r="A15" s="112" t="s">
        <v>114</v>
      </c>
      <c r="B15" s="91"/>
      <c r="C15" s="112" t="s">
        <v>107</v>
      </c>
      <c r="D15" s="83">
        <v>1000</v>
      </c>
      <c r="E15" s="91">
        <v>2</v>
      </c>
      <c r="F15" s="76">
        <v>4</v>
      </c>
      <c r="G15" s="83">
        <v>0</v>
      </c>
      <c r="H15" s="83">
        <v>0</v>
      </c>
      <c r="I15" s="83"/>
      <c r="J15" s="83">
        <f>D15*E15</f>
        <v>2000</v>
      </c>
      <c r="K15" s="84">
        <f t="shared" si="2"/>
        <v>2000</v>
      </c>
    </row>
    <row r="16" spans="1:13" ht="12.75" customHeight="1" x14ac:dyDescent="0.2">
      <c r="A16" s="112" t="s">
        <v>106</v>
      </c>
      <c r="B16" s="91"/>
      <c r="C16" s="112" t="s">
        <v>107</v>
      </c>
      <c r="D16" s="83">
        <v>150</v>
      </c>
      <c r="E16" s="91">
        <v>2</v>
      </c>
      <c r="F16" s="112" t="s">
        <v>209</v>
      </c>
      <c r="G16" s="83">
        <v>0</v>
      </c>
      <c r="H16" s="83">
        <v>150</v>
      </c>
      <c r="I16" s="83"/>
      <c r="J16" s="83">
        <v>150</v>
      </c>
      <c r="K16" s="84">
        <f t="shared" si="2"/>
        <v>300</v>
      </c>
    </row>
    <row r="17" spans="1:11" ht="12.75" customHeight="1" x14ac:dyDescent="0.2">
      <c r="A17" s="112" t="s">
        <v>102</v>
      </c>
      <c r="B17" s="91"/>
      <c r="C17" s="112" t="s">
        <v>107</v>
      </c>
      <c r="D17" s="83">
        <v>125</v>
      </c>
      <c r="E17" s="91">
        <v>2</v>
      </c>
      <c r="F17" s="76">
        <v>1</v>
      </c>
      <c r="G17" s="83">
        <v>0</v>
      </c>
      <c r="H17" s="83">
        <v>0</v>
      </c>
      <c r="I17" s="83"/>
      <c r="J17" s="83">
        <f>E17*D17</f>
        <v>250</v>
      </c>
      <c r="K17" s="84">
        <f t="shared" si="2"/>
        <v>250</v>
      </c>
    </row>
    <row r="18" spans="1:11" ht="35.25" customHeight="1" x14ac:dyDescent="0.2">
      <c r="A18" s="296" t="s">
        <v>80</v>
      </c>
      <c r="B18" s="297"/>
      <c r="C18" s="298"/>
      <c r="D18" s="87"/>
      <c r="E18" s="87"/>
      <c r="F18" s="78"/>
      <c r="G18" s="79">
        <f>SUM(G19,G31)</f>
        <v>15875</v>
      </c>
      <c r="H18" s="79">
        <f t="shared" ref="H18:J18" si="3">SUM(H19,H31)</f>
        <v>2603.38</v>
      </c>
      <c r="I18" s="79">
        <f t="shared" si="3"/>
        <v>17236.620000000003</v>
      </c>
      <c r="J18" s="79">
        <f t="shared" si="3"/>
        <v>2670</v>
      </c>
      <c r="K18" s="79">
        <f>SUM(K19,K31)</f>
        <v>38385</v>
      </c>
    </row>
    <row r="19" spans="1:11" ht="27" customHeight="1" x14ac:dyDescent="0.2">
      <c r="A19" s="277" t="s">
        <v>206</v>
      </c>
      <c r="B19" s="273"/>
      <c r="C19" s="274"/>
      <c r="D19" s="299" t="s">
        <v>70</v>
      </c>
      <c r="E19" s="300"/>
      <c r="F19" s="81"/>
      <c r="G19" s="82">
        <f>SUM(G20:G30)</f>
        <v>15875</v>
      </c>
      <c r="H19" s="82">
        <f t="shared" ref="H19:J19" si="4">SUM(H20:H30)</f>
        <v>466.70000000000005</v>
      </c>
      <c r="I19" s="82">
        <f t="shared" si="4"/>
        <v>16816.620000000003</v>
      </c>
      <c r="J19" s="82">
        <f t="shared" si="4"/>
        <v>0</v>
      </c>
      <c r="K19" s="82">
        <f>SUM(K20:K30)</f>
        <v>33158.32</v>
      </c>
    </row>
    <row r="20" spans="1:11" ht="12.75" customHeight="1" x14ac:dyDescent="0.2">
      <c r="A20" s="76" t="s">
        <v>71</v>
      </c>
      <c r="B20" s="92">
        <v>11</v>
      </c>
      <c r="C20" s="76" t="s">
        <v>72</v>
      </c>
      <c r="D20" s="83">
        <v>93.34</v>
      </c>
      <c r="E20" s="76">
        <v>5</v>
      </c>
      <c r="F20" s="76">
        <v>2</v>
      </c>
      <c r="G20" s="83">
        <v>0</v>
      </c>
      <c r="H20" s="83">
        <f>E20*D20</f>
        <v>466.70000000000005</v>
      </c>
      <c r="I20" s="83"/>
      <c r="J20" s="83">
        <v>0</v>
      </c>
      <c r="K20" s="84">
        <f>SUM(G20:J20)</f>
        <v>466.70000000000005</v>
      </c>
    </row>
    <row r="21" spans="1:11" ht="12.75" customHeight="1" x14ac:dyDescent="0.2">
      <c r="A21" s="113" t="s">
        <v>73</v>
      </c>
      <c r="B21" s="114">
        <v>29</v>
      </c>
      <c r="C21" s="115" t="s">
        <v>72</v>
      </c>
      <c r="D21" s="83">
        <v>116.66</v>
      </c>
      <c r="E21" s="76">
        <v>7</v>
      </c>
      <c r="F21" s="76">
        <v>3</v>
      </c>
      <c r="G21" s="83">
        <v>0</v>
      </c>
      <c r="H21" s="83">
        <v>0</v>
      </c>
      <c r="I21" s="83">
        <f>D21*E21</f>
        <v>816.62</v>
      </c>
      <c r="J21" s="83">
        <v>0</v>
      </c>
      <c r="K21" s="84">
        <f>SUM(G21:J21)</f>
        <v>816.62</v>
      </c>
    </row>
    <row r="22" spans="1:11" ht="12.75" customHeight="1" x14ac:dyDescent="0.2">
      <c r="A22" s="112" t="s">
        <v>115</v>
      </c>
      <c r="C22" s="112" t="s">
        <v>72</v>
      </c>
      <c r="D22" s="83">
        <v>75</v>
      </c>
      <c r="E22" s="76">
        <v>200</v>
      </c>
      <c r="F22" s="76">
        <v>3</v>
      </c>
      <c r="G22" s="83">
        <v>0</v>
      </c>
      <c r="H22" s="83">
        <v>0</v>
      </c>
      <c r="I22" s="83">
        <f>D22*E22</f>
        <v>15000</v>
      </c>
      <c r="J22" s="83">
        <v>0</v>
      </c>
      <c r="K22" s="84">
        <f>SUM(G22:J22)</f>
        <v>15000</v>
      </c>
    </row>
    <row r="23" spans="1:11" ht="12.75" customHeight="1" x14ac:dyDescent="0.2">
      <c r="A23" s="112" t="s">
        <v>100</v>
      </c>
      <c r="B23" s="76"/>
      <c r="C23" s="112" t="s">
        <v>107</v>
      </c>
      <c r="D23" s="83">
        <v>50</v>
      </c>
      <c r="E23" s="91">
        <v>50</v>
      </c>
      <c r="F23" s="76">
        <v>1</v>
      </c>
      <c r="G23" s="83">
        <f>E23*D23</f>
        <v>2500</v>
      </c>
      <c r="H23" s="83">
        <v>0</v>
      </c>
      <c r="I23" s="83"/>
      <c r="J23" s="83">
        <v>0</v>
      </c>
      <c r="K23" s="84">
        <f>SUM(G23:J23)</f>
        <v>2500</v>
      </c>
    </row>
    <row r="24" spans="1:11" ht="12.75" customHeight="1" x14ac:dyDescent="0.2">
      <c r="A24" s="112" t="s">
        <v>117</v>
      </c>
      <c r="B24" s="76"/>
      <c r="C24" s="112" t="s">
        <v>120</v>
      </c>
      <c r="D24" s="83">
        <v>75</v>
      </c>
      <c r="E24" s="91">
        <v>25</v>
      </c>
      <c r="F24" s="76">
        <v>1</v>
      </c>
      <c r="G24" s="83">
        <f>E24*D24</f>
        <v>1875</v>
      </c>
      <c r="H24" s="83"/>
      <c r="I24" s="83"/>
      <c r="J24" s="83"/>
      <c r="K24" s="84">
        <f t="shared" ref="K24:K26" si="5">SUM(G24:J24)</f>
        <v>1875</v>
      </c>
    </row>
    <row r="25" spans="1:11" ht="12.75" customHeight="1" x14ac:dyDescent="0.2">
      <c r="A25" s="112" t="s">
        <v>116</v>
      </c>
      <c r="B25" s="76"/>
      <c r="C25" s="112" t="s">
        <v>121</v>
      </c>
      <c r="D25" s="83">
        <v>80</v>
      </c>
      <c r="E25" s="91">
        <v>25</v>
      </c>
      <c r="F25" s="76">
        <v>1</v>
      </c>
      <c r="G25" s="83">
        <f>D25*E25</f>
        <v>2000</v>
      </c>
      <c r="H25" s="83"/>
      <c r="I25" s="83"/>
      <c r="J25" s="83"/>
      <c r="K25" s="84">
        <f t="shared" si="5"/>
        <v>2000</v>
      </c>
    </row>
    <row r="26" spans="1:11" ht="12.75" customHeight="1" x14ac:dyDescent="0.2">
      <c r="A26" s="112" t="s">
        <v>101</v>
      </c>
      <c r="B26" s="91"/>
      <c r="C26" s="112" t="s">
        <v>108</v>
      </c>
      <c r="D26" s="83">
        <v>60</v>
      </c>
      <c r="E26" s="91">
        <v>50</v>
      </c>
      <c r="F26" s="76">
        <v>1</v>
      </c>
      <c r="G26" s="83">
        <f>D26*E26</f>
        <v>3000</v>
      </c>
      <c r="H26" s="83">
        <v>0</v>
      </c>
      <c r="I26" s="83"/>
      <c r="J26" s="83">
        <v>0</v>
      </c>
      <c r="K26" s="84">
        <f t="shared" si="5"/>
        <v>3000</v>
      </c>
    </row>
    <row r="27" spans="1:11" ht="12.75" customHeight="1" x14ac:dyDescent="0.2">
      <c r="A27" s="112" t="s">
        <v>103</v>
      </c>
      <c r="B27" s="91"/>
      <c r="C27" s="112" t="s">
        <v>109</v>
      </c>
      <c r="D27" s="83">
        <v>5</v>
      </c>
      <c r="E27" s="91">
        <v>150</v>
      </c>
      <c r="F27" s="76">
        <v>1</v>
      </c>
      <c r="G27" s="83">
        <f>E27*D27</f>
        <v>750</v>
      </c>
      <c r="H27" s="83">
        <v>0</v>
      </c>
      <c r="I27" s="83"/>
      <c r="J27" s="83">
        <v>0</v>
      </c>
      <c r="K27" s="84">
        <f>SUM(G27:J27)</f>
        <v>750</v>
      </c>
    </row>
    <row r="28" spans="1:11" ht="12.75" customHeight="1" x14ac:dyDescent="0.2">
      <c r="A28" s="112" t="s">
        <v>104</v>
      </c>
      <c r="B28" s="91"/>
      <c r="C28" s="112" t="s">
        <v>107</v>
      </c>
      <c r="D28" s="83">
        <v>35</v>
      </c>
      <c r="E28" s="91">
        <v>50</v>
      </c>
      <c r="F28" s="76">
        <v>1</v>
      </c>
      <c r="G28" s="83">
        <f>E28*D28</f>
        <v>1750</v>
      </c>
      <c r="H28" s="83">
        <v>0</v>
      </c>
      <c r="I28" s="83"/>
      <c r="J28" s="83">
        <v>0</v>
      </c>
      <c r="K28" s="84">
        <f>SUM(G28:J28)</f>
        <v>1750</v>
      </c>
    </row>
    <row r="29" spans="1:11" ht="12.75" customHeight="1" x14ac:dyDescent="0.2">
      <c r="A29" s="112" t="s">
        <v>118</v>
      </c>
      <c r="B29" s="91"/>
      <c r="C29" s="112" t="s">
        <v>107</v>
      </c>
      <c r="D29" s="83">
        <v>1000</v>
      </c>
      <c r="E29" s="91">
        <v>2</v>
      </c>
      <c r="F29" s="112" t="s">
        <v>209</v>
      </c>
      <c r="G29" s="83">
        <v>1000</v>
      </c>
      <c r="H29" s="83">
        <v>0</v>
      </c>
      <c r="I29" s="83">
        <v>1000</v>
      </c>
      <c r="J29" s="83">
        <v>0</v>
      </c>
      <c r="K29" s="84">
        <f>SUM(G29:J29)</f>
        <v>2000</v>
      </c>
    </row>
    <row r="30" spans="1:11" ht="12.75" customHeight="1" x14ac:dyDescent="0.2">
      <c r="A30" s="112" t="s">
        <v>119</v>
      </c>
      <c r="B30" s="91"/>
      <c r="C30" s="112" t="s">
        <v>121</v>
      </c>
      <c r="D30" s="83">
        <v>3000</v>
      </c>
      <c r="E30" s="91">
        <v>1</v>
      </c>
      <c r="F30" s="76">
        <v>2</v>
      </c>
      <c r="G30" s="83">
        <f>E30*D30</f>
        <v>3000</v>
      </c>
      <c r="H30" s="83"/>
      <c r="I30" s="83"/>
      <c r="J30" s="83"/>
      <c r="K30" s="84">
        <f>SUM(G30:J30)</f>
        <v>3000</v>
      </c>
    </row>
    <row r="31" spans="1:11" ht="38.25" customHeight="1" x14ac:dyDescent="0.2">
      <c r="A31" s="277" t="s">
        <v>110</v>
      </c>
      <c r="B31" s="273"/>
      <c r="C31" s="274"/>
      <c r="D31" s="299" t="s">
        <v>70</v>
      </c>
      <c r="E31" s="300"/>
      <c r="F31" s="81"/>
      <c r="G31" s="82">
        <f>SUM(G32:G40)</f>
        <v>0</v>
      </c>
      <c r="H31" s="82">
        <f>SUM(H32:H40)</f>
        <v>2136.6800000000003</v>
      </c>
      <c r="I31" s="82">
        <f>SUM(I32:I40)</f>
        <v>420</v>
      </c>
      <c r="J31" s="82">
        <f>SUM(J32:J40)</f>
        <v>2670</v>
      </c>
      <c r="K31" s="88">
        <f>SUM(K32:K40)</f>
        <v>5226.68</v>
      </c>
    </row>
    <row r="32" spans="1:11" ht="12.75" customHeight="1" x14ac:dyDescent="0.2">
      <c r="A32" s="76" t="s">
        <v>71</v>
      </c>
      <c r="B32" s="91">
        <v>11</v>
      </c>
      <c r="C32" s="76" t="s">
        <v>72</v>
      </c>
      <c r="D32" s="83">
        <v>93.34</v>
      </c>
      <c r="E32" s="91">
        <v>2</v>
      </c>
      <c r="F32" s="76">
        <v>2</v>
      </c>
      <c r="G32" s="83">
        <v>0</v>
      </c>
      <c r="H32" s="83">
        <f>D32*E32</f>
        <v>186.68</v>
      </c>
      <c r="I32" s="83">
        <f>E32*D32</f>
        <v>186.68</v>
      </c>
      <c r="J32" s="83">
        <v>0</v>
      </c>
      <c r="K32" s="84">
        <f>SUM(G32:J32)</f>
        <v>373.36</v>
      </c>
    </row>
    <row r="33" spans="1:11" ht="12.75" customHeight="1" x14ac:dyDescent="0.2">
      <c r="A33" s="76" t="s">
        <v>113</v>
      </c>
      <c r="B33" s="98">
        <v>29</v>
      </c>
      <c r="C33" s="76" t="s">
        <v>72</v>
      </c>
      <c r="D33" s="83">
        <v>116.66</v>
      </c>
      <c r="E33" s="91">
        <v>2</v>
      </c>
      <c r="F33" s="76">
        <v>1</v>
      </c>
      <c r="G33" s="83">
        <v>0</v>
      </c>
      <c r="H33" s="83">
        <v>0</v>
      </c>
      <c r="I33" s="83">
        <f>D33*E33</f>
        <v>233.32</v>
      </c>
      <c r="J33" s="83">
        <v>0</v>
      </c>
      <c r="K33" s="84">
        <f t="shared" ref="K33:K40" si="6">SUM(G33:J33)</f>
        <v>233.32</v>
      </c>
    </row>
    <row r="34" spans="1:11" ht="12.75" customHeight="1" x14ac:dyDescent="0.2">
      <c r="A34" s="112" t="s">
        <v>100</v>
      </c>
      <c r="B34" s="91"/>
      <c r="C34" s="112" t="s">
        <v>107</v>
      </c>
      <c r="D34" s="83">
        <v>50</v>
      </c>
      <c r="E34" s="91">
        <v>2</v>
      </c>
      <c r="F34" s="76">
        <v>5</v>
      </c>
      <c r="G34" s="83">
        <v>0</v>
      </c>
      <c r="H34" s="83">
        <v>0</v>
      </c>
      <c r="I34" s="83"/>
      <c r="J34" s="83">
        <f>E34*D34</f>
        <v>100</v>
      </c>
      <c r="K34" s="84">
        <f t="shared" si="6"/>
        <v>100</v>
      </c>
    </row>
    <row r="35" spans="1:11" ht="12.75" customHeight="1" x14ac:dyDescent="0.2">
      <c r="A35" s="112" t="s">
        <v>101</v>
      </c>
      <c r="B35" s="91"/>
      <c r="C35" s="112" t="s">
        <v>108</v>
      </c>
      <c r="D35" s="83">
        <v>60</v>
      </c>
      <c r="E35" s="91">
        <v>2</v>
      </c>
      <c r="F35" s="76">
        <v>5</v>
      </c>
      <c r="G35" s="83">
        <v>0</v>
      </c>
      <c r="H35" s="83">
        <v>0</v>
      </c>
      <c r="I35" s="83"/>
      <c r="J35" s="83">
        <f>D35*E35</f>
        <v>120</v>
      </c>
      <c r="K35" s="84">
        <f t="shared" si="6"/>
        <v>120</v>
      </c>
    </row>
    <row r="36" spans="1:11" ht="12.75" customHeight="1" x14ac:dyDescent="0.2">
      <c r="A36" s="112" t="s">
        <v>103</v>
      </c>
      <c r="B36" s="91"/>
      <c r="C36" s="112" t="s">
        <v>109</v>
      </c>
      <c r="D36" s="83">
        <v>5</v>
      </c>
      <c r="E36" s="91">
        <v>10</v>
      </c>
      <c r="F36" s="76">
        <v>1</v>
      </c>
      <c r="G36" s="83">
        <v>0</v>
      </c>
      <c r="H36" s="83">
        <v>0</v>
      </c>
      <c r="I36" s="83"/>
      <c r="J36" s="83">
        <f>D36*E36</f>
        <v>50</v>
      </c>
      <c r="K36" s="84">
        <f t="shared" si="6"/>
        <v>50</v>
      </c>
    </row>
    <row r="37" spans="1:11" ht="12.75" customHeight="1" x14ac:dyDescent="0.2">
      <c r="A37" s="112" t="s">
        <v>105</v>
      </c>
      <c r="B37" s="91"/>
      <c r="C37" s="112" t="s">
        <v>107</v>
      </c>
      <c r="D37" s="83">
        <v>1800</v>
      </c>
      <c r="E37" s="91">
        <v>1</v>
      </c>
      <c r="F37" s="76">
        <v>2</v>
      </c>
      <c r="G37" s="83">
        <v>0</v>
      </c>
      <c r="H37" s="83">
        <f>D37*E37</f>
        <v>1800</v>
      </c>
      <c r="I37" s="83"/>
      <c r="J37" s="83"/>
      <c r="K37" s="84">
        <f t="shared" si="6"/>
        <v>1800</v>
      </c>
    </row>
    <row r="38" spans="1:11" ht="12.75" customHeight="1" x14ac:dyDescent="0.2">
      <c r="A38" s="112" t="s">
        <v>114</v>
      </c>
      <c r="B38" s="91"/>
      <c r="C38" s="112" t="s">
        <v>107</v>
      </c>
      <c r="D38" s="83">
        <v>1000</v>
      </c>
      <c r="E38" s="91">
        <v>2</v>
      </c>
      <c r="F38" s="76">
        <v>5</v>
      </c>
      <c r="G38" s="83">
        <v>0</v>
      </c>
      <c r="H38" s="83">
        <v>0</v>
      </c>
      <c r="I38" s="83"/>
      <c r="J38" s="83">
        <f>D38*E38</f>
        <v>2000</v>
      </c>
      <c r="K38" s="84">
        <f t="shared" si="6"/>
        <v>2000</v>
      </c>
    </row>
    <row r="39" spans="1:11" ht="12.75" customHeight="1" x14ac:dyDescent="0.2">
      <c r="A39" s="112" t="s">
        <v>106</v>
      </c>
      <c r="B39" s="91"/>
      <c r="C39" s="112" t="s">
        <v>107</v>
      </c>
      <c r="D39" s="83">
        <v>150</v>
      </c>
      <c r="E39" s="91">
        <v>2</v>
      </c>
      <c r="F39" s="112" t="s">
        <v>209</v>
      </c>
      <c r="G39" s="83">
        <v>0</v>
      </c>
      <c r="H39" s="83">
        <v>150</v>
      </c>
      <c r="I39" s="83"/>
      <c r="J39" s="83">
        <v>150</v>
      </c>
      <c r="K39" s="84">
        <f t="shared" si="6"/>
        <v>300</v>
      </c>
    </row>
    <row r="40" spans="1:11" ht="12.75" customHeight="1" x14ac:dyDescent="0.2">
      <c r="A40" s="112" t="s">
        <v>102</v>
      </c>
      <c r="B40" s="91"/>
      <c r="C40" s="112" t="s">
        <v>107</v>
      </c>
      <c r="D40" s="83">
        <v>125</v>
      </c>
      <c r="E40" s="91">
        <v>2</v>
      </c>
      <c r="F40" s="76">
        <v>1</v>
      </c>
      <c r="G40" s="83">
        <v>0</v>
      </c>
      <c r="H40" s="83">
        <v>0</v>
      </c>
      <c r="I40" s="83"/>
      <c r="J40" s="83">
        <f>E40*D40</f>
        <v>250</v>
      </c>
      <c r="K40" s="84">
        <f t="shared" si="6"/>
        <v>250</v>
      </c>
    </row>
    <row r="41" spans="1:11" ht="12.75" customHeight="1" x14ac:dyDescent="0.2">
      <c r="A41" s="89"/>
      <c r="B41" s="89"/>
      <c r="C41" s="89"/>
      <c r="D41" s="85"/>
      <c r="E41" s="89"/>
      <c r="F41" s="89"/>
      <c r="G41" s="85"/>
      <c r="H41" s="85"/>
      <c r="I41" s="85"/>
      <c r="J41" s="85"/>
      <c r="K41" s="90"/>
    </row>
    <row r="42" spans="1:11" ht="17.25" customHeight="1" x14ac:dyDescent="0.25">
      <c r="A42" s="295" t="s">
        <v>75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23.25" customHeight="1" x14ac:dyDescent="0.25">
      <c r="A43" s="288" t="s">
        <v>67</v>
      </c>
      <c r="B43" s="273"/>
      <c r="C43" s="273"/>
      <c r="D43" s="273"/>
      <c r="E43" s="273"/>
      <c r="F43" s="274"/>
      <c r="G43" s="75">
        <f>SUM(G45+G68+G80)</f>
        <v>18675</v>
      </c>
      <c r="H43" s="75">
        <f>SUM(H45+H68+H80)</f>
        <v>748.37000000000012</v>
      </c>
      <c r="I43" s="75">
        <f>SUM(I45+I68+I80)</f>
        <v>13398.28</v>
      </c>
      <c r="J43" s="75">
        <f>SUM(J45+J68+J80)</f>
        <v>0</v>
      </c>
      <c r="K43" s="75">
        <f>SUM(K45+K68+K80)</f>
        <v>33361.65</v>
      </c>
    </row>
    <row r="44" spans="1:11" ht="24" customHeight="1" x14ac:dyDescent="0.2">
      <c r="A44" s="294" t="s">
        <v>81</v>
      </c>
      <c r="B44" s="273"/>
      <c r="C44" s="274"/>
      <c r="D44" s="76"/>
      <c r="E44" s="76"/>
      <c r="F44" s="76"/>
      <c r="G44" s="77"/>
      <c r="H44" s="77"/>
      <c r="I44" s="77"/>
      <c r="J44" s="77"/>
      <c r="K44" s="77"/>
    </row>
    <row r="45" spans="1:11" ht="26.25" customHeight="1" x14ac:dyDescent="0.2">
      <c r="A45" s="269" t="s">
        <v>82</v>
      </c>
      <c r="B45" s="270"/>
      <c r="C45" s="271"/>
      <c r="D45" s="133"/>
      <c r="E45" s="133"/>
      <c r="F45" s="133"/>
      <c r="G45" s="134">
        <f>SUM(G46+G56+G61)</f>
        <v>15375</v>
      </c>
      <c r="H45" s="134">
        <f>SUM(H46+H56+H61)</f>
        <v>561.70000000000005</v>
      </c>
      <c r="I45" s="134">
        <f>SUM(I46+I56+I61)</f>
        <v>10199.950000000001</v>
      </c>
      <c r="J45" s="134">
        <f>SUM(J46+J56+J61)</f>
        <v>0</v>
      </c>
      <c r="K45" s="134">
        <f>SUM(K46+K56+K61)</f>
        <v>26136.65</v>
      </c>
    </row>
    <row r="46" spans="1:11" ht="27.75" customHeight="1" x14ac:dyDescent="0.2">
      <c r="A46" s="272" t="s">
        <v>83</v>
      </c>
      <c r="B46" s="273"/>
      <c r="C46" s="274"/>
      <c r="D46" s="275" t="s">
        <v>70</v>
      </c>
      <c r="E46" s="276"/>
      <c r="F46" s="101"/>
      <c r="G46" s="102">
        <f>SUM(G47:G55)</f>
        <v>9125</v>
      </c>
      <c r="H46" s="102">
        <f>SUM(H47:H55)</f>
        <v>373.36</v>
      </c>
      <c r="I46" s="102">
        <f>SUM(I47:I55)</f>
        <v>5449.96</v>
      </c>
      <c r="J46" s="102">
        <f>SUM(J47:J55)</f>
        <v>0</v>
      </c>
      <c r="K46" s="102">
        <f>SUM(K47:K55)</f>
        <v>14948.32</v>
      </c>
    </row>
    <row r="47" spans="1:11" ht="12.75" customHeight="1" x14ac:dyDescent="0.2">
      <c r="A47" s="76" t="s">
        <v>71</v>
      </c>
      <c r="B47" s="92">
        <v>11</v>
      </c>
      <c r="C47" s="76" t="s">
        <v>72</v>
      </c>
      <c r="D47" s="83">
        <v>93.34</v>
      </c>
      <c r="E47" s="76">
        <v>4</v>
      </c>
      <c r="F47" s="76">
        <v>2</v>
      </c>
      <c r="G47" s="83">
        <v>0</v>
      </c>
      <c r="H47" s="83">
        <f>E47*D47</f>
        <v>373.36</v>
      </c>
      <c r="I47" s="83"/>
      <c r="J47" s="83">
        <v>0</v>
      </c>
      <c r="K47" s="84">
        <f>SUM(G47:J47)</f>
        <v>373.36</v>
      </c>
    </row>
    <row r="48" spans="1:11" ht="12.75" customHeight="1" x14ac:dyDescent="0.2">
      <c r="A48" s="113" t="s">
        <v>73</v>
      </c>
      <c r="B48" s="114">
        <v>29</v>
      </c>
      <c r="C48" s="115" t="s">
        <v>72</v>
      </c>
      <c r="D48" s="83">
        <v>116.66</v>
      </c>
      <c r="E48" s="76">
        <v>6</v>
      </c>
      <c r="F48" s="76">
        <v>3</v>
      </c>
      <c r="G48" s="83">
        <v>0</v>
      </c>
      <c r="H48" s="83">
        <v>0</v>
      </c>
      <c r="I48" s="83">
        <f>D48*E48</f>
        <v>699.96</v>
      </c>
      <c r="J48" s="83">
        <v>0</v>
      </c>
      <c r="K48" s="84">
        <f>SUM(G48:J48)</f>
        <v>699.96</v>
      </c>
    </row>
    <row r="49" spans="1:11" ht="12.75" customHeight="1" x14ac:dyDescent="0.2">
      <c r="A49" s="112" t="s">
        <v>115</v>
      </c>
      <c r="C49" s="112" t="s">
        <v>72</v>
      </c>
      <c r="D49" s="83">
        <v>75</v>
      </c>
      <c r="E49" s="76">
        <v>50</v>
      </c>
      <c r="F49" s="76">
        <v>3</v>
      </c>
      <c r="G49" s="83">
        <v>0</v>
      </c>
      <c r="H49" s="83">
        <v>0</v>
      </c>
      <c r="I49" s="83">
        <f>D49*E49</f>
        <v>3750</v>
      </c>
      <c r="J49" s="83">
        <v>0</v>
      </c>
      <c r="K49" s="84">
        <f>SUM(G49:J49)</f>
        <v>3750</v>
      </c>
    </row>
    <row r="50" spans="1:11" ht="16.5" customHeight="1" x14ac:dyDescent="0.2">
      <c r="A50" s="112" t="s">
        <v>100</v>
      </c>
      <c r="B50" s="76"/>
      <c r="C50" s="112" t="s">
        <v>107</v>
      </c>
      <c r="D50" s="83">
        <v>50</v>
      </c>
      <c r="E50" s="91">
        <v>10</v>
      </c>
      <c r="F50" s="76">
        <v>1</v>
      </c>
      <c r="G50" s="83">
        <f>E50*D50</f>
        <v>500</v>
      </c>
      <c r="H50" s="83">
        <v>0</v>
      </c>
      <c r="I50" s="83"/>
      <c r="J50" s="83">
        <v>0</v>
      </c>
      <c r="K50" s="84">
        <f>SUM(G50:J50)</f>
        <v>500</v>
      </c>
    </row>
    <row r="51" spans="1:11" ht="16.5" customHeight="1" x14ac:dyDescent="0.2">
      <c r="A51" s="112" t="s">
        <v>117</v>
      </c>
      <c r="B51" s="76"/>
      <c r="C51" s="112" t="s">
        <v>120</v>
      </c>
      <c r="D51" s="83">
        <v>75</v>
      </c>
      <c r="E51" s="91">
        <v>25</v>
      </c>
      <c r="F51" s="76">
        <v>1</v>
      </c>
      <c r="G51" s="83">
        <f>E51*D51</f>
        <v>1875</v>
      </c>
      <c r="H51" s="83"/>
      <c r="I51" s="83"/>
      <c r="J51" s="83"/>
      <c r="K51" s="84">
        <f>SUM(G51:J51)</f>
        <v>1875</v>
      </c>
    </row>
    <row r="52" spans="1:11" ht="12.75" customHeight="1" x14ac:dyDescent="0.2">
      <c r="A52" s="112" t="s">
        <v>116</v>
      </c>
      <c r="B52" s="76"/>
      <c r="C52" s="112" t="s">
        <v>121</v>
      </c>
      <c r="D52" s="83">
        <v>80</v>
      </c>
      <c r="E52" s="91">
        <v>25</v>
      </c>
      <c r="F52" s="76">
        <v>1</v>
      </c>
      <c r="G52" s="83">
        <f>D52*E52</f>
        <v>2000</v>
      </c>
      <c r="H52" s="83"/>
      <c r="I52" s="83"/>
      <c r="J52" s="83"/>
      <c r="K52" s="84">
        <f t="shared" ref="K52" si="7">SUM(G52:J52)</f>
        <v>2000</v>
      </c>
    </row>
    <row r="53" spans="1:11" ht="12.75" customHeight="1" x14ac:dyDescent="0.2">
      <c r="A53" s="112" t="s">
        <v>101</v>
      </c>
      <c r="B53" s="91"/>
      <c r="C53" s="112" t="s">
        <v>108</v>
      </c>
      <c r="D53" s="83">
        <v>60</v>
      </c>
      <c r="E53" s="91">
        <v>50</v>
      </c>
      <c r="F53" s="76">
        <v>1</v>
      </c>
      <c r="G53" s="83">
        <f>D53*E53</f>
        <v>3000</v>
      </c>
      <c r="H53" s="83">
        <v>0</v>
      </c>
      <c r="I53" s="83"/>
      <c r="J53" s="83">
        <v>0</v>
      </c>
      <c r="K53" s="84">
        <f>SUM(G53:J53)</f>
        <v>3000</v>
      </c>
    </row>
    <row r="54" spans="1:11" ht="12.75" customHeight="1" x14ac:dyDescent="0.2">
      <c r="A54" s="112" t="s">
        <v>103</v>
      </c>
      <c r="B54" s="91"/>
      <c r="C54" s="112" t="s">
        <v>109</v>
      </c>
      <c r="D54" s="83">
        <v>5</v>
      </c>
      <c r="E54" s="91">
        <v>150</v>
      </c>
      <c r="F54" s="76">
        <v>1</v>
      </c>
      <c r="G54" s="83">
        <f>E54*D54</f>
        <v>750</v>
      </c>
      <c r="H54" s="83">
        <v>0</v>
      </c>
      <c r="I54" s="83"/>
      <c r="J54" s="83">
        <v>0</v>
      </c>
      <c r="K54" s="84">
        <f>SUM(G54:J54)</f>
        <v>750</v>
      </c>
    </row>
    <row r="55" spans="1:11" ht="12.75" customHeight="1" x14ac:dyDescent="0.2">
      <c r="A55" s="112" t="s">
        <v>118</v>
      </c>
      <c r="B55" s="91"/>
      <c r="C55" s="112" t="s">
        <v>107</v>
      </c>
      <c r="D55" s="83">
        <v>1000</v>
      </c>
      <c r="E55" s="91">
        <v>2</v>
      </c>
      <c r="F55" s="76" t="s">
        <v>172</v>
      </c>
      <c r="G55" s="83">
        <v>1000</v>
      </c>
      <c r="H55" s="83">
        <v>0</v>
      </c>
      <c r="I55" s="83">
        <v>1000</v>
      </c>
      <c r="J55" s="83">
        <v>0</v>
      </c>
      <c r="K55" s="84">
        <f>SUM(G55:J55)</f>
        <v>2000</v>
      </c>
    </row>
    <row r="56" spans="1:11" ht="30" customHeight="1" x14ac:dyDescent="0.2">
      <c r="A56" s="272" t="s">
        <v>85</v>
      </c>
      <c r="B56" s="273"/>
      <c r="C56" s="274"/>
      <c r="D56" s="275" t="s">
        <v>70</v>
      </c>
      <c r="E56" s="276"/>
      <c r="F56" s="101"/>
      <c r="G56" s="102">
        <f>SUM(G57:G60)</f>
        <v>1000</v>
      </c>
      <c r="H56" s="102">
        <f t="shared" ref="H56:K56" si="8">SUM(H57:H60)</f>
        <v>95</v>
      </c>
      <c r="I56" s="102">
        <f t="shared" si="8"/>
        <v>4633.33</v>
      </c>
      <c r="J56" s="102">
        <f t="shared" si="8"/>
        <v>0</v>
      </c>
      <c r="K56" s="102">
        <f t="shared" si="8"/>
        <v>5728.33</v>
      </c>
    </row>
    <row r="57" spans="1:11" ht="12.75" customHeight="1" x14ac:dyDescent="0.2">
      <c r="A57" s="76" t="s">
        <v>74</v>
      </c>
      <c r="B57" s="76">
        <v>29</v>
      </c>
      <c r="C57" s="76" t="s">
        <v>72</v>
      </c>
      <c r="D57" s="83">
        <v>133.33000000000001</v>
      </c>
      <c r="E57" s="76">
        <v>1</v>
      </c>
      <c r="F57" s="76">
        <v>3</v>
      </c>
      <c r="G57" s="83">
        <v>0</v>
      </c>
      <c r="H57" s="83">
        <v>0</v>
      </c>
      <c r="I57" s="83">
        <f>E57*D57</f>
        <v>133.33000000000001</v>
      </c>
      <c r="J57" s="83">
        <v>0</v>
      </c>
      <c r="K57" s="84">
        <f>SUM(G57:J57)</f>
        <v>133.33000000000001</v>
      </c>
    </row>
    <row r="58" spans="1:11" ht="12.75" customHeight="1" x14ac:dyDescent="0.2">
      <c r="A58" s="76" t="s">
        <v>76</v>
      </c>
      <c r="B58" s="76"/>
      <c r="C58" s="76" t="s">
        <v>77</v>
      </c>
      <c r="D58" s="83">
        <v>2</v>
      </c>
      <c r="E58" s="76">
        <v>2250</v>
      </c>
      <c r="F58" s="112" t="s">
        <v>210</v>
      </c>
      <c r="G58" s="83">
        <v>0</v>
      </c>
      <c r="H58" s="83">
        <v>0</v>
      </c>
      <c r="I58" s="83">
        <f>D58*E58</f>
        <v>4500</v>
      </c>
      <c r="J58" s="83">
        <v>0</v>
      </c>
      <c r="K58" s="84">
        <f>SUM(G58:J58)</f>
        <v>4500</v>
      </c>
    </row>
    <row r="59" spans="1:11" ht="12.75" customHeight="1" x14ac:dyDescent="0.2">
      <c r="A59" s="121" t="s">
        <v>115</v>
      </c>
      <c r="B59" s="86"/>
      <c r="C59" s="121" t="s">
        <v>79</v>
      </c>
      <c r="D59" s="93">
        <v>50</v>
      </c>
      <c r="E59" s="86">
        <v>20</v>
      </c>
      <c r="F59" s="86">
        <v>1</v>
      </c>
      <c r="G59" s="93">
        <f>E59*D59</f>
        <v>1000</v>
      </c>
      <c r="H59" s="93"/>
      <c r="I59" s="93"/>
      <c r="J59" s="93"/>
      <c r="K59" s="84">
        <f>SUM(G59:J59)</f>
        <v>1000</v>
      </c>
    </row>
    <row r="60" spans="1:11" ht="12.75" customHeight="1" x14ac:dyDescent="0.2">
      <c r="A60" s="86" t="s">
        <v>78</v>
      </c>
      <c r="B60" s="86">
        <v>11</v>
      </c>
      <c r="C60" s="86" t="s">
        <v>79</v>
      </c>
      <c r="D60" s="93">
        <v>95</v>
      </c>
      <c r="E60" s="86">
        <v>1</v>
      </c>
      <c r="F60" s="86">
        <v>2</v>
      </c>
      <c r="G60" s="93">
        <v>0</v>
      </c>
      <c r="H60" s="93">
        <f>D60*E60</f>
        <v>95</v>
      </c>
      <c r="I60" s="93">
        <v>0</v>
      </c>
      <c r="J60" s="93">
        <v>0</v>
      </c>
      <c r="K60" s="94">
        <f>SUM(G60:J60)</f>
        <v>95</v>
      </c>
    </row>
    <row r="61" spans="1:11" ht="29.25" customHeight="1" x14ac:dyDescent="0.2">
      <c r="A61" s="272" t="s">
        <v>86</v>
      </c>
      <c r="B61" s="273"/>
      <c r="C61" s="274"/>
      <c r="D61" s="263" t="s">
        <v>70</v>
      </c>
      <c r="E61" s="276"/>
      <c r="F61" s="101"/>
      <c r="G61" s="102">
        <f>SUM(G62:G67)</f>
        <v>5250</v>
      </c>
      <c r="H61" s="102">
        <f>SUM(H62:H67)</f>
        <v>93.34</v>
      </c>
      <c r="I61" s="102">
        <f>SUM(I62:I67)</f>
        <v>116.66</v>
      </c>
      <c r="J61" s="102">
        <f>SUM(J62:J67)</f>
        <v>0</v>
      </c>
      <c r="K61" s="102">
        <f>SUM(K62:K67)</f>
        <v>5460</v>
      </c>
    </row>
    <row r="62" spans="1:11" ht="12.75" customHeight="1" x14ac:dyDescent="0.2">
      <c r="A62" s="76" t="s">
        <v>74</v>
      </c>
      <c r="B62" s="76">
        <v>22</v>
      </c>
      <c r="C62" s="76" t="s">
        <v>72</v>
      </c>
      <c r="D62" s="83">
        <v>116.66</v>
      </c>
      <c r="E62" s="76">
        <v>1</v>
      </c>
      <c r="F62" s="76">
        <v>3</v>
      </c>
      <c r="G62" s="83">
        <v>0</v>
      </c>
      <c r="H62" s="83">
        <v>0</v>
      </c>
      <c r="I62" s="83">
        <f>E62*D62</f>
        <v>116.66</v>
      </c>
      <c r="J62" s="83">
        <v>0</v>
      </c>
      <c r="K62" s="84">
        <f>SUM(G62:J62)</f>
        <v>116.66</v>
      </c>
    </row>
    <row r="63" spans="1:11" ht="12.75" customHeight="1" x14ac:dyDescent="0.2">
      <c r="A63" s="86" t="s">
        <v>78</v>
      </c>
      <c r="B63" s="86">
        <v>11</v>
      </c>
      <c r="C63" s="86" t="s">
        <v>79</v>
      </c>
      <c r="D63" s="93">
        <v>93.34</v>
      </c>
      <c r="E63" s="86">
        <v>1</v>
      </c>
      <c r="F63" s="86">
        <v>2</v>
      </c>
      <c r="G63" s="93">
        <v>0</v>
      </c>
      <c r="H63" s="93">
        <f>D63*E63</f>
        <v>93.34</v>
      </c>
      <c r="I63" s="93">
        <v>0</v>
      </c>
      <c r="J63" s="93">
        <v>0</v>
      </c>
      <c r="K63" s="94">
        <f>SUM(G63:J63)</f>
        <v>93.34</v>
      </c>
    </row>
    <row r="64" spans="1:11" ht="12.75" customHeight="1" x14ac:dyDescent="0.2">
      <c r="A64" s="123" t="s">
        <v>147</v>
      </c>
      <c r="B64" s="96"/>
      <c r="C64" s="86" t="s">
        <v>79</v>
      </c>
      <c r="D64" s="122">
        <v>50</v>
      </c>
      <c r="E64" s="120">
        <v>30</v>
      </c>
      <c r="F64" s="86">
        <v>1</v>
      </c>
      <c r="G64" s="93">
        <f>D64*E64</f>
        <v>1500</v>
      </c>
      <c r="H64" s="93"/>
      <c r="I64" s="93"/>
      <c r="J64" s="93"/>
      <c r="K64" s="94">
        <f>SUM(G64:J64)</f>
        <v>1500</v>
      </c>
    </row>
    <row r="65" spans="1:11" ht="12.75" customHeight="1" x14ac:dyDescent="0.2">
      <c r="A65" s="123" t="s">
        <v>145</v>
      </c>
      <c r="B65" s="96"/>
      <c r="C65" s="124" t="s">
        <v>120</v>
      </c>
      <c r="D65" s="122">
        <v>80</v>
      </c>
      <c r="E65" s="120">
        <v>15</v>
      </c>
      <c r="F65" s="86">
        <v>1</v>
      </c>
      <c r="G65" s="93">
        <f>D65*E65</f>
        <v>1200</v>
      </c>
      <c r="H65" s="93"/>
      <c r="I65" s="93"/>
      <c r="J65" s="93"/>
      <c r="K65" s="94">
        <f t="shared" ref="K65:K66" si="9">SUM(G65:J65)</f>
        <v>1200</v>
      </c>
    </row>
    <row r="66" spans="1:11" ht="12.75" customHeight="1" x14ac:dyDescent="0.2">
      <c r="A66" s="123" t="s">
        <v>100</v>
      </c>
      <c r="B66" s="96"/>
      <c r="C66" s="124" t="s">
        <v>120</v>
      </c>
      <c r="D66" s="122">
        <v>50</v>
      </c>
      <c r="E66" s="120">
        <v>15</v>
      </c>
      <c r="F66" s="86">
        <v>1</v>
      </c>
      <c r="G66" s="93">
        <f>D66*E66</f>
        <v>750</v>
      </c>
      <c r="H66" s="93"/>
      <c r="I66" s="93"/>
      <c r="J66" s="93"/>
      <c r="K66" s="94">
        <f t="shared" si="9"/>
        <v>750</v>
      </c>
    </row>
    <row r="67" spans="1:11" ht="12.75" customHeight="1" x14ac:dyDescent="0.2">
      <c r="A67" s="123" t="s">
        <v>146</v>
      </c>
      <c r="B67" s="96"/>
      <c r="C67" s="124" t="s">
        <v>148</v>
      </c>
      <c r="D67" s="122">
        <v>60</v>
      </c>
      <c r="E67" s="120">
        <v>30</v>
      </c>
      <c r="F67" s="86">
        <v>1</v>
      </c>
      <c r="G67" s="93">
        <f>D67*E67</f>
        <v>1800</v>
      </c>
      <c r="H67" s="93"/>
      <c r="I67" s="93"/>
      <c r="J67" s="93"/>
      <c r="K67" s="94">
        <f>SUM(G67:J67)</f>
        <v>1800</v>
      </c>
    </row>
    <row r="68" spans="1:11" ht="27.75" customHeight="1" x14ac:dyDescent="0.2">
      <c r="A68" s="277" t="s">
        <v>216</v>
      </c>
      <c r="B68" s="316"/>
      <c r="C68" s="317"/>
      <c r="D68" s="318"/>
      <c r="E68" s="318"/>
      <c r="F68" s="318"/>
      <c r="G68" s="319">
        <f>(G69)</f>
        <v>0</v>
      </c>
      <c r="H68" s="319">
        <f t="shared" ref="H68:J68" si="10">(H69)</f>
        <v>93.33</v>
      </c>
      <c r="I68" s="319">
        <f t="shared" si="10"/>
        <v>453.33</v>
      </c>
      <c r="J68" s="319">
        <f t="shared" si="10"/>
        <v>0</v>
      </c>
      <c r="K68" s="319">
        <f>(K69)</f>
        <v>1086.6599999999999</v>
      </c>
    </row>
    <row r="69" spans="1:11" ht="12.75" customHeight="1" x14ac:dyDescent="0.2">
      <c r="A69" s="260" t="s">
        <v>215</v>
      </c>
      <c r="B69" s="261"/>
      <c r="C69" s="262"/>
      <c r="D69" s="263" t="s">
        <v>70</v>
      </c>
      <c r="E69" s="264"/>
      <c r="F69" s="101"/>
      <c r="G69" s="102">
        <f>SUM(G70:G73)</f>
        <v>0</v>
      </c>
      <c r="H69" s="102">
        <f t="shared" ref="H69:J69" si="11">SUM(H70:H73)</f>
        <v>93.33</v>
      </c>
      <c r="I69" s="102">
        <f t="shared" si="11"/>
        <v>453.33</v>
      </c>
      <c r="J69" s="102">
        <f t="shared" si="11"/>
        <v>0</v>
      </c>
      <c r="K69" s="102">
        <f>SUM(K70:K76)</f>
        <v>1086.6599999999999</v>
      </c>
    </row>
    <row r="70" spans="1:11" ht="12.75" customHeight="1" x14ac:dyDescent="0.2">
      <c r="A70" s="320" t="s">
        <v>217</v>
      </c>
      <c r="B70" s="131"/>
      <c r="C70" s="321" t="s">
        <v>72</v>
      </c>
      <c r="D70" s="322">
        <v>93.33</v>
      </c>
      <c r="E70" s="323">
        <v>1</v>
      </c>
      <c r="F70" s="323"/>
      <c r="G70" s="322">
        <v>0</v>
      </c>
      <c r="H70" s="322">
        <v>0</v>
      </c>
      <c r="I70" s="322">
        <f t="shared" ref="I70:I76" si="12">D70*E70</f>
        <v>93.33</v>
      </c>
      <c r="J70" s="322">
        <v>0</v>
      </c>
      <c r="K70" s="324">
        <f t="shared" ref="K70:K76" si="13">SUM(G70:J70)</f>
        <v>93.33</v>
      </c>
    </row>
    <row r="71" spans="1:11" ht="12.75" customHeight="1" x14ac:dyDescent="0.2">
      <c r="A71" s="320" t="s">
        <v>218</v>
      </c>
      <c r="B71" s="325"/>
      <c r="C71" s="321" t="s">
        <v>72</v>
      </c>
      <c r="D71" s="322">
        <v>260</v>
      </c>
      <c r="E71" s="323">
        <v>1</v>
      </c>
      <c r="F71" s="323"/>
      <c r="G71" s="322">
        <v>0</v>
      </c>
      <c r="H71" s="322">
        <v>0</v>
      </c>
      <c r="I71" s="322">
        <f t="shared" si="12"/>
        <v>260</v>
      </c>
      <c r="J71" s="322">
        <v>0</v>
      </c>
      <c r="K71" s="324">
        <f t="shared" si="13"/>
        <v>260</v>
      </c>
    </row>
    <row r="72" spans="1:11" ht="12.75" customHeight="1" x14ac:dyDescent="0.2">
      <c r="A72" s="320" t="s">
        <v>219</v>
      </c>
      <c r="B72" s="325">
        <v>22</v>
      </c>
      <c r="C72" s="321" t="s">
        <v>72</v>
      </c>
      <c r="D72" s="322">
        <v>93.33</v>
      </c>
      <c r="E72" s="323">
        <v>1</v>
      </c>
      <c r="F72" s="323"/>
      <c r="G72" s="322">
        <v>0</v>
      </c>
      <c r="H72" s="322">
        <f>(D72)</f>
        <v>93.33</v>
      </c>
      <c r="I72" s="322">
        <v>0</v>
      </c>
      <c r="J72" s="322">
        <v>0</v>
      </c>
      <c r="K72" s="324">
        <f t="shared" si="13"/>
        <v>93.33</v>
      </c>
    </row>
    <row r="73" spans="1:11" ht="12.75" customHeight="1" x14ac:dyDescent="0.2">
      <c r="A73" s="323" t="s">
        <v>220</v>
      </c>
      <c r="B73" s="326"/>
      <c r="C73" s="323" t="s">
        <v>221</v>
      </c>
      <c r="D73" s="322">
        <v>100</v>
      </c>
      <c r="E73" s="323">
        <v>1</v>
      </c>
      <c r="F73" s="323"/>
      <c r="G73" s="322">
        <v>0</v>
      </c>
      <c r="H73" s="322">
        <v>0</v>
      </c>
      <c r="I73" s="322">
        <f t="shared" si="12"/>
        <v>100</v>
      </c>
      <c r="J73" s="322">
        <v>0</v>
      </c>
      <c r="K73" s="324">
        <f t="shared" si="13"/>
        <v>100</v>
      </c>
    </row>
    <row r="74" spans="1:11" ht="17.25" customHeight="1" x14ac:dyDescent="0.2">
      <c r="A74" s="320" t="s">
        <v>222</v>
      </c>
      <c r="B74" s="131"/>
      <c r="C74" s="321" t="s">
        <v>107</v>
      </c>
      <c r="D74" s="322">
        <v>45</v>
      </c>
      <c r="E74" s="323">
        <v>3</v>
      </c>
      <c r="F74" s="323"/>
      <c r="G74" s="322">
        <v>0</v>
      </c>
      <c r="H74" s="322">
        <v>0</v>
      </c>
      <c r="I74" s="322">
        <f t="shared" si="12"/>
        <v>135</v>
      </c>
      <c r="J74" s="322">
        <v>0</v>
      </c>
      <c r="K74" s="324">
        <f t="shared" si="13"/>
        <v>135</v>
      </c>
    </row>
    <row r="75" spans="1:11" ht="16.5" customHeight="1" x14ac:dyDescent="0.2">
      <c r="A75" s="320" t="s">
        <v>223</v>
      </c>
      <c r="B75" s="131"/>
      <c r="C75" s="321" t="s">
        <v>107</v>
      </c>
      <c r="D75" s="322">
        <v>85</v>
      </c>
      <c r="E75" s="323">
        <v>3</v>
      </c>
      <c r="F75" s="327"/>
      <c r="G75" s="322">
        <v>0</v>
      </c>
      <c r="H75" s="322">
        <v>0</v>
      </c>
      <c r="I75" s="322">
        <f t="shared" si="12"/>
        <v>255</v>
      </c>
      <c r="J75" s="322">
        <v>0</v>
      </c>
      <c r="K75" s="324">
        <f t="shared" si="13"/>
        <v>255</v>
      </c>
    </row>
    <row r="76" spans="1:11" ht="18.75" customHeight="1" x14ac:dyDescent="0.2">
      <c r="A76" s="323" t="s">
        <v>224</v>
      </c>
      <c r="B76" s="323"/>
      <c r="C76" s="323" t="s">
        <v>225</v>
      </c>
      <c r="D76" s="322">
        <v>50</v>
      </c>
      <c r="E76" s="323">
        <v>3</v>
      </c>
      <c r="F76" s="323"/>
      <c r="G76" s="322">
        <v>0</v>
      </c>
      <c r="H76" s="322">
        <v>0</v>
      </c>
      <c r="I76" s="322">
        <f t="shared" si="12"/>
        <v>150</v>
      </c>
      <c r="J76" s="322">
        <v>0</v>
      </c>
      <c r="K76" s="324">
        <f t="shared" si="13"/>
        <v>150</v>
      </c>
    </row>
    <row r="77" spans="1:11" ht="18.75" customHeight="1" x14ac:dyDescent="0.25">
      <c r="A77" s="295" t="s">
        <v>232</v>
      </c>
      <c r="B77" s="273"/>
      <c r="C77" s="273"/>
      <c r="D77" s="273"/>
      <c r="E77" s="273"/>
      <c r="F77" s="273"/>
      <c r="G77" s="273"/>
      <c r="H77" s="273"/>
      <c r="I77" s="273"/>
      <c r="J77" s="273"/>
      <c r="K77" s="274"/>
    </row>
    <row r="78" spans="1:11" ht="18.75" customHeight="1" x14ac:dyDescent="0.25">
      <c r="A78" s="288" t="s">
        <v>67</v>
      </c>
      <c r="B78" s="273"/>
      <c r="C78" s="273"/>
      <c r="D78" s="278"/>
      <c r="E78" s="278"/>
      <c r="F78" s="274"/>
      <c r="G78" s="75">
        <f>(G80)</f>
        <v>3300</v>
      </c>
      <c r="H78" s="75">
        <f>(H80)</f>
        <v>93.34</v>
      </c>
      <c r="I78" s="75">
        <f t="shared" ref="I78:J78" si="14">(I80)</f>
        <v>2745</v>
      </c>
      <c r="J78" s="75">
        <f t="shared" si="14"/>
        <v>0</v>
      </c>
      <c r="K78" s="75">
        <f>(K80)</f>
        <v>6138.34</v>
      </c>
    </row>
    <row r="79" spans="1:11" ht="30" customHeight="1" x14ac:dyDescent="0.2">
      <c r="A79" s="294" t="s">
        <v>90</v>
      </c>
      <c r="B79" s="273"/>
      <c r="C79" s="273"/>
      <c r="D79" s="170"/>
      <c r="E79" s="170"/>
      <c r="F79" s="169"/>
      <c r="G79" s="77"/>
      <c r="H79" s="77"/>
      <c r="I79" s="77"/>
      <c r="J79" s="77"/>
      <c r="K79" s="77"/>
    </row>
    <row r="80" spans="1:11" ht="18.75" customHeight="1" x14ac:dyDescent="0.2">
      <c r="A80" s="269" t="s">
        <v>87</v>
      </c>
      <c r="B80" s="270"/>
      <c r="C80" s="271"/>
      <c r="D80" s="133"/>
      <c r="E80" s="133"/>
      <c r="F80" s="133"/>
      <c r="G80" s="135">
        <f>G81+G90</f>
        <v>3300</v>
      </c>
      <c r="H80" s="135">
        <f>H81+H90</f>
        <v>93.34</v>
      </c>
      <c r="I80" s="135">
        <f>I81+I90</f>
        <v>2745</v>
      </c>
      <c r="J80" s="135">
        <f t="shared" ref="J80:K80" si="15">J81+J90</f>
        <v>0</v>
      </c>
      <c r="K80" s="135">
        <f>K81+K90</f>
        <v>6138.34</v>
      </c>
    </row>
    <row r="81" spans="1:11" ht="30.75" customHeight="1" x14ac:dyDescent="0.2">
      <c r="A81" s="272" t="s">
        <v>88</v>
      </c>
      <c r="B81" s="273"/>
      <c r="C81" s="274"/>
      <c r="D81" s="275" t="s">
        <v>70</v>
      </c>
      <c r="E81" s="276"/>
      <c r="F81" s="101"/>
      <c r="G81" s="102">
        <f>SUM(G82:G89)</f>
        <v>3300</v>
      </c>
      <c r="H81" s="102">
        <f>SUM(H82:H89)</f>
        <v>93.34</v>
      </c>
      <c r="I81" s="102">
        <f>SUM(I82:I89)</f>
        <v>1743.3400000000001</v>
      </c>
      <c r="J81" s="102">
        <f>SUM(J82:J89)</f>
        <v>0</v>
      </c>
      <c r="K81" s="102">
        <f>SUM(K82:K89)</f>
        <v>5136.68</v>
      </c>
    </row>
    <row r="82" spans="1:11" ht="18.75" customHeight="1" x14ac:dyDescent="0.2">
      <c r="A82" s="76" t="s">
        <v>74</v>
      </c>
      <c r="B82" s="76">
        <v>26</v>
      </c>
      <c r="C82" s="76" t="s">
        <v>72</v>
      </c>
      <c r="D82" s="83">
        <v>93.34</v>
      </c>
      <c r="E82" s="76">
        <v>1</v>
      </c>
      <c r="F82" s="76">
        <v>3</v>
      </c>
      <c r="G82" s="83">
        <v>0</v>
      </c>
      <c r="H82" s="83">
        <v>0</v>
      </c>
      <c r="I82" s="83">
        <f>D82*E82</f>
        <v>93.34</v>
      </c>
      <c r="J82" s="83">
        <v>0</v>
      </c>
      <c r="K82" s="84">
        <f>SUM(G82:J82)</f>
        <v>93.34</v>
      </c>
    </row>
    <row r="83" spans="1:11" ht="18.75" customHeight="1" x14ac:dyDescent="0.2">
      <c r="A83" s="86" t="s">
        <v>78</v>
      </c>
      <c r="B83" s="76">
        <v>11</v>
      </c>
      <c r="C83" s="76" t="s">
        <v>72</v>
      </c>
      <c r="D83" s="83">
        <v>93.34</v>
      </c>
      <c r="E83" s="76">
        <v>1</v>
      </c>
      <c r="F83" s="76">
        <v>2</v>
      </c>
      <c r="G83" s="83">
        <v>0</v>
      </c>
      <c r="H83" s="83">
        <f>E83*D83</f>
        <v>93.34</v>
      </c>
      <c r="I83" s="83"/>
      <c r="J83" s="83">
        <v>0</v>
      </c>
      <c r="K83" s="84">
        <f>SUM(G83:J83)</f>
        <v>93.34</v>
      </c>
    </row>
    <row r="84" spans="1:11" ht="18.75" customHeight="1" x14ac:dyDescent="0.2">
      <c r="A84" s="76" t="s">
        <v>149</v>
      </c>
      <c r="B84" s="76"/>
      <c r="C84" s="76" t="s">
        <v>72</v>
      </c>
      <c r="D84" s="83">
        <v>50</v>
      </c>
      <c r="E84" s="76">
        <v>15</v>
      </c>
      <c r="F84" s="76">
        <v>3</v>
      </c>
      <c r="G84" s="83"/>
      <c r="H84" s="83"/>
      <c r="I84" s="83">
        <f>E84*D84</f>
        <v>750</v>
      </c>
      <c r="J84" s="83"/>
      <c r="K84" s="84">
        <f t="shared" ref="K84:K88" si="16">SUM(G84:J84)</f>
        <v>750</v>
      </c>
    </row>
    <row r="85" spans="1:11" ht="18.75" customHeight="1" x14ac:dyDescent="0.2">
      <c r="A85" s="112" t="s">
        <v>100</v>
      </c>
      <c r="B85" s="76"/>
      <c r="C85" s="76" t="s">
        <v>150</v>
      </c>
      <c r="D85" s="83">
        <v>50</v>
      </c>
      <c r="E85" s="76">
        <v>15</v>
      </c>
      <c r="F85" s="76">
        <v>1</v>
      </c>
      <c r="G85" s="83">
        <f>E85*D85</f>
        <v>750</v>
      </c>
      <c r="H85" s="83"/>
      <c r="I85" s="83"/>
      <c r="J85" s="83"/>
      <c r="K85" s="84">
        <f t="shared" si="16"/>
        <v>750</v>
      </c>
    </row>
    <row r="86" spans="1:11" ht="18.75" customHeight="1" x14ac:dyDescent="0.2">
      <c r="A86" s="112" t="s">
        <v>117</v>
      </c>
      <c r="B86" s="76"/>
      <c r="C86" s="76" t="s">
        <v>151</v>
      </c>
      <c r="D86" s="83">
        <v>75</v>
      </c>
      <c r="E86" s="76">
        <v>10</v>
      </c>
      <c r="F86" s="76">
        <v>1</v>
      </c>
      <c r="G86" s="83">
        <f t="shared" ref="G86:G88" si="17">E86*D86</f>
        <v>750</v>
      </c>
      <c r="H86" s="83"/>
      <c r="I86" s="83"/>
      <c r="J86" s="83"/>
      <c r="K86" s="84">
        <f t="shared" si="16"/>
        <v>750</v>
      </c>
    </row>
    <row r="87" spans="1:11" ht="18.75" customHeight="1" x14ac:dyDescent="0.2">
      <c r="A87" s="112" t="s">
        <v>116</v>
      </c>
      <c r="B87" s="76"/>
      <c r="C87" s="76" t="s">
        <v>151</v>
      </c>
      <c r="D87" s="83">
        <v>80</v>
      </c>
      <c r="E87" s="76">
        <v>10</v>
      </c>
      <c r="F87" s="76">
        <v>1</v>
      </c>
      <c r="G87" s="83">
        <f t="shared" si="17"/>
        <v>800</v>
      </c>
      <c r="H87" s="83"/>
      <c r="I87" s="83"/>
      <c r="J87" s="83"/>
      <c r="K87" s="84">
        <f>SUM(G87:J87)</f>
        <v>800</v>
      </c>
    </row>
    <row r="88" spans="1:11" ht="18.75" customHeight="1" x14ac:dyDescent="0.2">
      <c r="A88" s="112" t="s">
        <v>153</v>
      </c>
      <c r="B88" s="76"/>
      <c r="C88" s="76" t="s">
        <v>154</v>
      </c>
      <c r="D88" s="83">
        <v>5</v>
      </c>
      <c r="E88" s="76">
        <v>20</v>
      </c>
      <c r="F88" s="76">
        <v>1</v>
      </c>
      <c r="G88" s="83">
        <f t="shared" si="17"/>
        <v>100</v>
      </c>
      <c r="H88" s="83"/>
      <c r="I88" s="83"/>
      <c r="J88" s="83"/>
      <c r="K88" s="84">
        <f t="shared" si="16"/>
        <v>100</v>
      </c>
    </row>
    <row r="89" spans="1:11" ht="18.75" customHeight="1" x14ac:dyDescent="0.2">
      <c r="A89" s="112" t="s">
        <v>101</v>
      </c>
      <c r="B89" s="76"/>
      <c r="C89" s="76" t="s">
        <v>152</v>
      </c>
      <c r="D89" s="83">
        <v>60</v>
      </c>
      <c r="E89" s="76">
        <v>15</v>
      </c>
      <c r="F89" s="76">
        <v>1</v>
      </c>
      <c r="G89" s="83">
        <f>E89*D89</f>
        <v>900</v>
      </c>
      <c r="H89" s="83">
        <v>0</v>
      </c>
      <c r="I89" s="83">
        <f t="shared" ref="I89" si="18">D89*E89</f>
        <v>900</v>
      </c>
      <c r="J89" s="83">
        <v>0</v>
      </c>
      <c r="K89" s="84">
        <f>SUM(G89:J89)</f>
        <v>1800</v>
      </c>
    </row>
    <row r="90" spans="1:11" ht="26.25" customHeight="1" x14ac:dyDescent="0.2">
      <c r="A90" s="289" t="s">
        <v>155</v>
      </c>
      <c r="B90" s="290"/>
      <c r="C90" s="291"/>
      <c r="D90" s="292" t="s">
        <v>70</v>
      </c>
      <c r="E90" s="293"/>
      <c r="F90" s="126"/>
      <c r="G90" s="127">
        <f>SUM(G91:G96)</f>
        <v>0</v>
      </c>
      <c r="H90" s="127">
        <f>SUM(H91:H96)</f>
        <v>0</v>
      </c>
      <c r="I90" s="127">
        <f>SUM(I91:I96)</f>
        <v>1001.66</v>
      </c>
      <c r="J90" s="127">
        <f>SUM(J91:J96)</f>
        <v>0</v>
      </c>
      <c r="K90" s="127">
        <f>SUM(K91:K96)</f>
        <v>1001.66</v>
      </c>
    </row>
    <row r="91" spans="1:11" ht="15.75" customHeight="1" x14ac:dyDescent="0.2">
      <c r="A91" s="96" t="s">
        <v>156</v>
      </c>
      <c r="B91" s="96">
        <v>0</v>
      </c>
      <c r="C91" s="96" t="s">
        <v>157</v>
      </c>
      <c r="D91" s="95">
        <v>100</v>
      </c>
      <c r="E91" s="96">
        <v>6</v>
      </c>
      <c r="F91" s="96">
        <v>3</v>
      </c>
      <c r="G91" s="95">
        <v>0</v>
      </c>
      <c r="H91" s="95">
        <v>0</v>
      </c>
      <c r="I91" s="95">
        <f t="shared" ref="I91:I96" si="19">D91*E91</f>
        <v>600</v>
      </c>
      <c r="J91" s="95">
        <v>0</v>
      </c>
      <c r="K91" s="97">
        <f>SUM(G91:J91)</f>
        <v>600</v>
      </c>
    </row>
    <row r="92" spans="1:11" ht="15.75" customHeight="1" x14ac:dyDescent="0.2">
      <c r="A92" s="96" t="s">
        <v>74</v>
      </c>
      <c r="B92" s="96">
        <v>29</v>
      </c>
      <c r="C92" s="96" t="s">
        <v>72</v>
      </c>
      <c r="D92" s="95">
        <v>116.66</v>
      </c>
      <c r="E92" s="96">
        <v>1</v>
      </c>
      <c r="F92" s="96">
        <v>3</v>
      </c>
      <c r="G92" s="95"/>
      <c r="H92" s="95"/>
      <c r="I92" s="95">
        <f t="shared" si="19"/>
        <v>116.66</v>
      </c>
      <c r="J92" s="95"/>
      <c r="K92" s="97">
        <f t="shared" ref="K92:K96" si="20">SUM(G92:J92)</f>
        <v>116.66</v>
      </c>
    </row>
    <row r="93" spans="1:11" ht="15.75" customHeight="1" x14ac:dyDescent="0.2">
      <c r="A93" s="96" t="s">
        <v>158</v>
      </c>
      <c r="B93" s="96"/>
      <c r="C93" s="96" t="s">
        <v>79</v>
      </c>
      <c r="D93" s="95">
        <v>75</v>
      </c>
      <c r="E93" s="96">
        <v>2</v>
      </c>
      <c r="F93" s="96">
        <v>3</v>
      </c>
      <c r="G93" s="95"/>
      <c r="H93" s="95"/>
      <c r="I93" s="95">
        <f t="shared" si="19"/>
        <v>150</v>
      </c>
      <c r="J93" s="95"/>
      <c r="K93" s="97">
        <f t="shared" si="20"/>
        <v>150</v>
      </c>
    </row>
    <row r="94" spans="1:11" ht="15.75" customHeight="1" x14ac:dyDescent="0.2">
      <c r="A94" s="96" t="s">
        <v>159</v>
      </c>
      <c r="B94" s="96"/>
      <c r="C94" s="96" t="s">
        <v>151</v>
      </c>
      <c r="D94" s="95">
        <v>35</v>
      </c>
      <c r="E94" s="96">
        <v>2</v>
      </c>
      <c r="F94" s="96">
        <v>1</v>
      </c>
      <c r="G94" s="95"/>
      <c r="H94" s="95"/>
      <c r="I94" s="95">
        <f t="shared" si="19"/>
        <v>70</v>
      </c>
      <c r="J94" s="95"/>
      <c r="K94" s="97">
        <f t="shared" si="20"/>
        <v>70</v>
      </c>
    </row>
    <row r="95" spans="1:11" ht="15.75" customHeight="1" x14ac:dyDescent="0.2">
      <c r="A95" s="96" t="s">
        <v>153</v>
      </c>
      <c r="B95" s="96"/>
      <c r="C95" s="96" t="s">
        <v>154</v>
      </c>
      <c r="D95" s="95">
        <v>5</v>
      </c>
      <c r="E95" s="96">
        <v>10</v>
      </c>
      <c r="F95" s="96">
        <v>1</v>
      </c>
      <c r="G95" s="95"/>
      <c r="H95" s="95"/>
      <c r="I95" s="95">
        <f t="shared" si="19"/>
        <v>50</v>
      </c>
      <c r="J95" s="95"/>
      <c r="K95" s="97">
        <f t="shared" si="20"/>
        <v>50</v>
      </c>
    </row>
    <row r="96" spans="1:11" ht="15.75" customHeight="1" x14ac:dyDescent="0.2">
      <c r="A96" s="96" t="s">
        <v>160</v>
      </c>
      <c r="B96" s="96"/>
      <c r="C96" s="96" t="s">
        <v>161</v>
      </c>
      <c r="D96" s="95">
        <v>5</v>
      </c>
      <c r="E96" s="96">
        <v>3</v>
      </c>
      <c r="F96" s="96">
        <v>1</v>
      </c>
      <c r="G96" s="95"/>
      <c r="H96" s="95"/>
      <c r="I96" s="95">
        <f t="shared" si="19"/>
        <v>15</v>
      </c>
      <c r="J96" s="95"/>
      <c r="K96" s="97">
        <f t="shared" si="20"/>
        <v>15</v>
      </c>
    </row>
    <row r="97" spans="1:11" ht="18" customHeight="1" x14ac:dyDescent="0.25">
      <c r="A97" s="295" t="s">
        <v>89</v>
      </c>
      <c r="B97" s="273"/>
      <c r="C97" s="273"/>
      <c r="D97" s="273"/>
      <c r="E97" s="273"/>
      <c r="F97" s="273"/>
      <c r="G97" s="273"/>
      <c r="H97" s="273"/>
      <c r="I97" s="273"/>
      <c r="J97" s="273"/>
      <c r="K97" s="274"/>
    </row>
    <row r="98" spans="1:11" ht="15" customHeight="1" x14ac:dyDescent="0.25">
      <c r="A98" s="288" t="s">
        <v>67</v>
      </c>
      <c r="B98" s="273"/>
      <c r="C98" s="273"/>
      <c r="D98" s="278"/>
      <c r="E98" s="278"/>
      <c r="F98" s="274"/>
      <c r="G98" s="75">
        <f>(G100)</f>
        <v>0</v>
      </c>
      <c r="H98" s="75">
        <f t="shared" ref="H98:J98" si="21">(H100)</f>
        <v>653.38</v>
      </c>
      <c r="I98" s="75">
        <f t="shared" si="21"/>
        <v>1166.5999999999999</v>
      </c>
      <c r="J98" s="75">
        <f t="shared" si="21"/>
        <v>373.36</v>
      </c>
      <c r="K98" s="75">
        <f>(K100)</f>
        <v>2193.34</v>
      </c>
    </row>
    <row r="99" spans="1:11" ht="30" customHeight="1" x14ac:dyDescent="0.2">
      <c r="A99" s="294" t="s">
        <v>90</v>
      </c>
      <c r="B99" s="273"/>
      <c r="C99" s="273"/>
      <c r="D99" s="96"/>
      <c r="E99" s="96"/>
      <c r="F99" s="125"/>
      <c r="G99" s="77"/>
      <c r="H99" s="77"/>
      <c r="I99" s="77"/>
      <c r="J99" s="77"/>
      <c r="K99" s="77"/>
    </row>
    <row r="100" spans="1:11" ht="30" customHeight="1" x14ac:dyDescent="0.2">
      <c r="A100" s="286" t="s">
        <v>165</v>
      </c>
      <c r="B100" s="287"/>
      <c r="C100" s="287"/>
      <c r="D100" s="136"/>
      <c r="E100" s="136"/>
      <c r="F100" s="137"/>
      <c r="G100" s="138">
        <f>SUM(G101,G104)</f>
        <v>0</v>
      </c>
      <c r="H100" s="138">
        <f>SUM(H101,H104)</f>
        <v>653.38</v>
      </c>
      <c r="I100" s="138">
        <f>SUM(I101,I104)</f>
        <v>1166.5999999999999</v>
      </c>
      <c r="J100" s="138">
        <f>SUM(J101,J104)</f>
        <v>373.36</v>
      </c>
      <c r="K100" s="138">
        <f>SUM(K101,K104)</f>
        <v>2193.34</v>
      </c>
    </row>
    <row r="101" spans="1:11" ht="30" customHeight="1" x14ac:dyDescent="0.2">
      <c r="A101" s="277" t="s">
        <v>162</v>
      </c>
      <c r="B101" s="278"/>
      <c r="C101" s="279"/>
      <c r="D101" s="284" t="s">
        <v>70</v>
      </c>
      <c r="E101" s="285"/>
      <c r="F101" s="101"/>
      <c r="G101" s="80"/>
      <c r="H101" s="80">
        <f>SUM(H102:H103)</f>
        <v>280.02</v>
      </c>
      <c r="I101" s="80">
        <f>SUM(I102:I103)</f>
        <v>583.29999999999995</v>
      </c>
      <c r="J101" s="80">
        <f>SUM(J102:J103)</f>
        <v>0</v>
      </c>
      <c r="K101" s="80">
        <f>SUM(K102:K103)</f>
        <v>863.31999999999994</v>
      </c>
    </row>
    <row r="102" spans="1:11" ht="18.75" customHeight="1" x14ac:dyDescent="0.2">
      <c r="A102" s="132" t="s">
        <v>78</v>
      </c>
      <c r="B102" s="130">
        <v>11</v>
      </c>
      <c r="C102" s="131" t="s">
        <v>79</v>
      </c>
      <c r="D102" s="130">
        <v>93.34</v>
      </c>
      <c r="E102" s="130">
        <v>3</v>
      </c>
      <c r="F102" s="128">
        <v>2</v>
      </c>
      <c r="G102" s="129"/>
      <c r="H102" s="129">
        <f>D102*E102</f>
        <v>280.02</v>
      </c>
      <c r="I102" s="129"/>
      <c r="J102" s="129"/>
      <c r="K102" s="129">
        <f>SUM(G102:J102)</f>
        <v>280.02</v>
      </c>
    </row>
    <row r="103" spans="1:11" ht="18.75" customHeight="1" x14ac:dyDescent="0.2">
      <c r="A103" s="132" t="s">
        <v>74</v>
      </c>
      <c r="B103" s="130">
        <v>29</v>
      </c>
      <c r="C103" s="131" t="s">
        <v>79</v>
      </c>
      <c r="D103" s="130">
        <v>116.66</v>
      </c>
      <c r="E103" s="130">
        <v>5</v>
      </c>
      <c r="F103" s="128">
        <v>3</v>
      </c>
      <c r="G103" s="129"/>
      <c r="H103" s="129"/>
      <c r="I103" s="129">
        <f>D103*E103</f>
        <v>583.29999999999995</v>
      </c>
      <c r="J103" s="129"/>
      <c r="K103" s="129">
        <f>SUM(G103:J103)</f>
        <v>583.29999999999995</v>
      </c>
    </row>
    <row r="104" spans="1:11" ht="30" customHeight="1" x14ac:dyDescent="0.2">
      <c r="A104" s="277" t="s">
        <v>164</v>
      </c>
      <c r="B104" s="280"/>
      <c r="C104" s="281"/>
      <c r="D104" s="282" t="s">
        <v>70</v>
      </c>
      <c r="E104" s="283"/>
      <c r="F104" s="101"/>
      <c r="G104" s="102">
        <f>SUM(G105:G107)</f>
        <v>0</v>
      </c>
      <c r="H104" s="102">
        <f t="shared" ref="H104:K104" si="22">SUM(H105:H107)</f>
        <v>373.36</v>
      </c>
      <c r="I104" s="102">
        <f t="shared" si="22"/>
        <v>583.29999999999995</v>
      </c>
      <c r="J104" s="102">
        <f t="shared" si="22"/>
        <v>373.36</v>
      </c>
      <c r="K104" s="102">
        <f t="shared" si="22"/>
        <v>1330.02</v>
      </c>
    </row>
    <row r="105" spans="1:11" ht="15" customHeight="1" x14ac:dyDescent="0.2">
      <c r="A105" s="132" t="s">
        <v>78</v>
      </c>
      <c r="B105" s="76">
        <v>11</v>
      </c>
      <c r="C105" s="76" t="s">
        <v>72</v>
      </c>
      <c r="D105" s="83">
        <v>93.34</v>
      </c>
      <c r="E105" s="76">
        <v>4</v>
      </c>
      <c r="F105" s="76">
        <v>2</v>
      </c>
      <c r="G105" s="83">
        <v>0</v>
      </c>
      <c r="H105" s="83">
        <f>D105*E105</f>
        <v>373.36</v>
      </c>
      <c r="I105" s="83"/>
      <c r="J105" s="83">
        <v>0</v>
      </c>
      <c r="K105" s="84">
        <f>SUM(G105:J105)</f>
        <v>373.36</v>
      </c>
    </row>
    <row r="106" spans="1:11" ht="15" customHeight="1" x14ac:dyDescent="0.2">
      <c r="A106" s="112" t="s">
        <v>166</v>
      </c>
      <c r="B106" s="71">
        <v>29</v>
      </c>
      <c r="C106" s="76" t="s">
        <v>72</v>
      </c>
      <c r="D106" s="83">
        <v>93.34</v>
      </c>
      <c r="E106" s="76">
        <v>4</v>
      </c>
      <c r="F106" s="76">
        <v>5</v>
      </c>
      <c r="G106" s="83">
        <v>0</v>
      </c>
      <c r="H106" s="83">
        <v>0</v>
      </c>
      <c r="I106" s="83"/>
      <c r="J106" s="83">
        <f>D106*E106</f>
        <v>373.36</v>
      </c>
      <c r="K106" s="84">
        <f>SUM(G106:J106)</f>
        <v>373.36</v>
      </c>
    </row>
    <row r="107" spans="1:11" ht="15" customHeight="1" x14ac:dyDescent="0.2">
      <c r="A107" s="112" t="s">
        <v>74</v>
      </c>
      <c r="B107" s="76">
        <v>29</v>
      </c>
      <c r="C107" s="76" t="s">
        <v>72</v>
      </c>
      <c r="D107" s="83">
        <v>116.66</v>
      </c>
      <c r="E107" s="76">
        <v>5</v>
      </c>
      <c r="F107" s="76">
        <v>3</v>
      </c>
      <c r="G107" s="83"/>
      <c r="H107" s="83">
        <v>0</v>
      </c>
      <c r="I107" s="83">
        <f>D107*E107</f>
        <v>583.29999999999995</v>
      </c>
      <c r="J107" s="83">
        <v>0</v>
      </c>
      <c r="K107" s="84">
        <f>SUM(G107:J107)</f>
        <v>583.29999999999995</v>
      </c>
    </row>
    <row r="108" spans="1:11" ht="15" customHeight="1" x14ac:dyDescent="0.25">
      <c r="A108" s="295" t="s">
        <v>91</v>
      </c>
      <c r="B108" s="273"/>
      <c r="C108" s="273"/>
      <c r="D108" s="273"/>
      <c r="E108" s="273"/>
      <c r="F108" s="273"/>
      <c r="G108" s="273"/>
      <c r="H108" s="273"/>
      <c r="I108" s="273"/>
      <c r="J108" s="273"/>
      <c r="K108" s="274"/>
    </row>
    <row r="109" spans="1:11" ht="15" customHeight="1" x14ac:dyDescent="0.25">
      <c r="A109" s="288" t="s">
        <v>67</v>
      </c>
      <c r="B109" s="273"/>
      <c r="C109" s="273"/>
      <c r="D109" s="273"/>
      <c r="E109" s="273"/>
      <c r="F109" s="274"/>
      <c r="G109" s="75">
        <f>SUM(G111,G116)</f>
        <v>0</v>
      </c>
      <c r="H109" s="75">
        <f t="shared" ref="H109:K109" si="23">SUM(H111,H116)</f>
        <v>4313.32</v>
      </c>
      <c r="I109" s="75">
        <f t="shared" si="23"/>
        <v>2066.6</v>
      </c>
      <c r="J109" s="75">
        <f t="shared" si="23"/>
        <v>0</v>
      </c>
      <c r="K109" s="75">
        <f>SUM(K111,K116)</f>
        <v>6913.24</v>
      </c>
    </row>
    <row r="110" spans="1:11" ht="33" customHeight="1" x14ac:dyDescent="0.2">
      <c r="A110" s="294" t="s">
        <v>92</v>
      </c>
      <c r="B110" s="273"/>
      <c r="C110" s="274"/>
      <c r="D110" s="76"/>
      <c r="E110" s="76"/>
      <c r="F110" s="76"/>
      <c r="G110" s="77"/>
      <c r="H110" s="77"/>
      <c r="I110" s="77"/>
      <c r="J110" s="77"/>
      <c r="K110" s="77"/>
    </row>
    <row r="111" spans="1:11" ht="33" customHeight="1" x14ac:dyDescent="0.2">
      <c r="A111" s="315" t="s">
        <v>168</v>
      </c>
      <c r="B111" s="270"/>
      <c r="C111" s="271"/>
      <c r="D111" s="133"/>
      <c r="E111" s="133"/>
      <c r="F111" s="133"/>
      <c r="G111" s="135">
        <f>(G112)</f>
        <v>0</v>
      </c>
      <c r="H111" s="135">
        <f t="shared" ref="H111:K111" si="24">(H112)</f>
        <v>373.36</v>
      </c>
      <c r="I111" s="135">
        <f t="shared" si="24"/>
        <v>466.64</v>
      </c>
      <c r="J111" s="135">
        <f t="shared" si="24"/>
        <v>0</v>
      </c>
      <c r="K111" s="135">
        <f>(K112)</f>
        <v>1373.3200000000002</v>
      </c>
    </row>
    <row r="112" spans="1:11" ht="33" customHeight="1" x14ac:dyDescent="0.2">
      <c r="A112" s="272" t="s">
        <v>94</v>
      </c>
      <c r="B112" s="273"/>
      <c r="C112" s="274"/>
      <c r="D112" s="275" t="s">
        <v>70</v>
      </c>
      <c r="E112" s="276"/>
      <c r="F112" s="101"/>
      <c r="G112" s="102">
        <f>SUM(G113:G114)</f>
        <v>0</v>
      </c>
      <c r="H112" s="102">
        <f t="shared" ref="H112:I112" si="25">SUM(H113:H114)</f>
        <v>373.36</v>
      </c>
      <c r="I112" s="102">
        <f t="shared" si="25"/>
        <v>466.64</v>
      </c>
      <c r="J112" s="102">
        <f>SUM(J113:J114)</f>
        <v>0</v>
      </c>
      <c r="K112" s="102">
        <f>SUM(K113:K115)</f>
        <v>1373.3200000000002</v>
      </c>
    </row>
    <row r="113" spans="1:11" ht="15" customHeight="1" x14ac:dyDescent="0.2">
      <c r="A113" s="76" t="s">
        <v>74</v>
      </c>
      <c r="B113" s="76">
        <v>19</v>
      </c>
      <c r="C113" s="76" t="s">
        <v>72</v>
      </c>
      <c r="D113" s="83">
        <v>116.66</v>
      </c>
      <c r="E113" s="76">
        <v>4</v>
      </c>
      <c r="F113" s="76">
        <v>3</v>
      </c>
      <c r="G113" s="83">
        <v>0</v>
      </c>
      <c r="H113" s="83">
        <v>0</v>
      </c>
      <c r="I113" s="83">
        <f>E113*D113</f>
        <v>466.64</v>
      </c>
      <c r="J113" s="83">
        <v>0</v>
      </c>
      <c r="K113" s="84">
        <f>SUM(G113:J113)</f>
        <v>466.64</v>
      </c>
    </row>
    <row r="114" spans="1:11" ht="15" customHeight="1" x14ac:dyDescent="0.2">
      <c r="A114" s="86" t="s">
        <v>78</v>
      </c>
      <c r="B114" s="86">
        <v>11</v>
      </c>
      <c r="C114" s="86" t="s">
        <v>79</v>
      </c>
      <c r="D114" s="93">
        <v>93.34</v>
      </c>
      <c r="E114" s="86">
        <v>4</v>
      </c>
      <c r="F114" s="86">
        <v>2</v>
      </c>
      <c r="G114" s="93">
        <v>0</v>
      </c>
      <c r="H114" s="93">
        <f>D114*E114</f>
        <v>373.36</v>
      </c>
      <c r="I114" s="93">
        <v>0</v>
      </c>
      <c r="J114" s="93">
        <v>0</v>
      </c>
      <c r="K114" s="94">
        <f t="shared" ref="K114" si="26">SUM(G114:J114)</f>
        <v>373.36</v>
      </c>
    </row>
    <row r="115" spans="1:11" ht="15" customHeight="1" x14ac:dyDescent="0.2">
      <c r="A115" s="112" t="s">
        <v>184</v>
      </c>
      <c r="B115" s="76">
        <v>22</v>
      </c>
      <c r="C115" s="112" t="s">
        <v>79</v>
      </c>
      <c r="D115" s="83">
        <v>133.33000000000001</v>
      </c>
      <c r="E115" s="112">
        <v>4</v>
      </c>
      <c r="F115" s="76">
        <v>2</v>
      </c>
      <c r="G115" s="83"/>
      <c r="H115" s="83">
        <v>0</v>
      </c>
      <c r="I115" s="83">
        <f>D115*E115</f>
        <v>533.32000000000005</v>
      </c>
      <c r="J115" s="83">
        <v>0</v>
      </c>
      <c r="K115" s="84">
        <f>SUM(G115:J115)</f>
        <v>533.32000000000005</v>
      </c>
    </row>
    <row r="116" spans="1:11" ht="27.75" customHeight="1" x14ac:dyDescent="0.2">
      <c r="A116" s="315" t="s">
        <v>169</v>
      </c>
      <c r="B116" s="270"/>
      <c r="C116" s="271"/>
      <c r="D116" s="133"/>
      <c r="E116" s="133"/>
      <c r="F116" s="133"/>
      <c r="G116" s="134">
        <f>G117+G121+G125+G129</f>
        <v>0</v>
      </c>
      <c r="H116" s="134">
        <f>H117+H121+H125+H129</f>
        <v>3939.96</v>
      </c>
      <c r="I116" s="134">
        <f>I117+I121+I125+I129</f>
        <v>1599.96</v>
      </c>
      <c r="J116" s="134">
        <f>J117+J121+J125+J129</f>
        <v>0</v>
      </c>
      <c r="K116" s="134">
        <f>K117+K121+K125+K129</f>
        <v>5539.92</v>
      </c>
    </row>
    <row r="117" spans="1:11" ht="29.25" customHeight="1" x14ac:dyDescent="0.2">
      <c r="A117" s="310" t="s">
        <v>227</v>
      </c>
      <c r="B117" s="311"/>
      <c r="C117" s="312"/>
      <c r="D117" s="313" t="s">
        <v>70</v>
      </c>
      <c r="E117" s="314"/>
      <c r="F117" s="144"/>
      <c r="G117" s="145">
        <f>SUM(G118:G120)</f>
        <v>0</v>
      </c>
      <c r="H117" s="145">
        <f>SUM(H118:H120)</f>
        <v>1313.3200000000002</v>
      </c>
      <c r="I117" s="145">
        <f>SUM(I118:I120)</f>
        <v>533.32000000000005</v>
      </c>
      <c r="J117" s="145">
        <f>SUM(J118:J120)</f>
        <v>0</v>
      </c>
      <c r="K117" s="145">
        <f>SUM(K118:K120)</f>
        <v>1846.64</v>
      </c>
    </row>
    <row r="118" spans="1:11" ht="15" customHeight="1" x14ac:dyDescent="0.2">
      <c r="A118" s="96" t="s">
        <v>74</v>
      </c>
      <c r="B118" s="96">
        <v>22</v>
      </c>
      <c r="C118" s="96" t="s">
        <v>72</v>
      </c>
      <c r="D118" s="95">
        <v>133.33000000000001</v>
      </c>
      <c r="E118" s="96">
        <v>4</v>
      </c>
      <c r="F118" s="96">
        <v>3</v>
      </c>
      <c r="G118" s="95">
        <v>0</v>
      </c>
      <c r="H118" s="95">
        <v>0</v>
      </c>
      <c r="I118" s="95">
        <f>E118*D118</f>
        <v>533.32000000000005</v>
      </c>
      <c r="J118" s="95">
        <v>0</v>
      </c>
      <c r="K118" s="97">
        <f>SUM(G118:J118)</f>
        <v>533.32000000000005</v>
      </c>
    </row>
    <row r="119" spans="1:11" ht="15" customHeight="1" x14ac:dyDescent="0.2">
      <c r="A119" s="124" t="s">
        <v>188</v>
      </c>
      <c r="B119" s="96">
        <v>29</v>
      </c>
      <c r="C119" s="124" t="s">
        <v>79</v>
      </c>
      <c r="D119" s="95">
        <v>233.33</v>
      </c>
      <c r="E119" s="96">
        <v>4</v>
      </c>
      <c r="F119" s="96"/>
      <c r="G119" s="95"/>
      <c r="H119" s="95">
        <f>D119*E119</f>
        <v>933.32</v>
      </c>
      <c r="I119" s="95"/>
      <c r="J119" s="95"/>
      <c r="K119" s="97">
        <f>D119*E119</f>
        <v>933.32</v>
      </c>
    </row>
    <row r="120" spans="1:11" ht="15" customHeight="1" x14ac:dyDescent="0.2">
      <c r="A120" s="124" t="s">
        <v>78</v>
      </c>
      <c r="B120" s="96">
        <v>11</v>
      </c>
      <c r="C120" s="96" t="s">
        <v>79</v>
      </c>
      <c r="D120" s="95">
        <v>95</v>
      </c>
      <c r="E120" s="96">
        <v>4</v>
      </c>
      <c r="F120" s="96">
        <v>2</v>
      </c>
      <c r="G120" s="95">
        <v>0</v>
      </c>
      <c r="H120" s="95">
        <f>D120*E120</f>
        <v>380</v>
      </c>
      <c r="I120" s="95">
        <v>0</v>
      </c>
      <c r="J120" s="95">
        <v>0</v>
      </c>
      <c r="K120" s="97">
        <f>SUM(G120:J120)</f>
        <v>380</v>
      </c>
    </row>
    <row r="121" spans="1:11" ht="15" customHeight="1" x14ac:dyDescent="0.2">
      <c r="A121" s="265" t="s">
        <v>170</v>
      </c>
      <c r="B121" s="266"/>
      <c r="C121" s="266"/>
      <c r="D121" s="267" t="s">
        <v>70</v>
      </c>
      <c r="E121" s="268"/>
      <c r="F121" s="139"/>
      <c r="G121" s="140">
        <f>SUM(G122:G124)</f>
        <v>0</v>
      </c>
      <c r="H121" s="140">
        <f>SUM(H122:H124)</f>
        <v>1313.3200000000002</v>
      </c>
      <c r="I121" s="140">
        <f>SUM(I122:I124)</f>
        <v>533.32000000000005</v>
      </c>
      <c r="J121" s="140">
        <f>SUM(J122:J124)</f>
        <v>0</v>
      </c>
      <c r="K121" s="140">
        <f>SUM(K122:K124)</f>
        <v>1846.64</v>
      </c>
    </row>
    <row r="122" spans="1:11" ht="15" customHeight="1" x14ac:dyDescent="0.2">
      <c r="A122" s="96" t="s">
        <v>74</v>
      </c>
      <c r="B122" s="96">
        <v>22</v>
      </c>
      <c r="C122" s="96" t="s">
        <v>72</v>
      </c>
      <c r="D122" s="95">
        <v>133.33000000000001</v>
      </c>
      <c r="E122" s="96">
        <v>4</v>
      </c>
      <c r="F122" s="96">
        <v>3</v>
      </c>
      <c r="G122" s="95">
        <v>0</v>
      </c>
      <c r="H122" s="95">
        <v>0</v>
      </c>
      <c r="I122" s="95">
        <f>E122*D122</f>
        <v>533.32000000000005</v>
      </c>
      <c r="J122" s="95">
        <v>0</v>
      </c>
      <c r="K122" s="97">
        <f>SUM(G122:J122)</f>
        <v>533.32000000000005</v>
      </c>
    </row>
    <row r="123" spans="1:11" ht="15" customHeight="1" x14ac:dyDescent="0.2">
      <c r="A123" s="96" t="s">
        <v>188</v>
      </c>
      <c r="B123" s="96">
        <v>29</v>
      </c>
      <c r="C123" s="124" t="s">
        <v>79</v>
      </c>
      <c r="D123" s="95">
        <v>233.33</v>
      </c>
      <c r="E123" s="96">
        <v>4</v>
      </c>
      <c r="F123" s="96">
        <v>2</v>
      </c>
      <c r="G123" s="95"/>
      <c r="H123" s="95">
        <f>D123*E123</f>
        <v>933.32</v>
      </c>
      <c r="I123" s="95"/>
      <c r="J123" s="95"/>
      <c r="K123" s="97">
        <f>SUM(G123:J123)</f>
        <v>933.32</v>
      </c>
    </row>
    <row r="124" spans="1:11" ht="15" customHeight="1" x14ac:dyDescent="0.2">
      <c r="A124" s="96" t="s">
        <v>78</v>
      </c>
      <c r="B124" s="96">
        <v>11</v>
      </c>
      <c r="C124" s="96" t="s">
        <v>79</v>
      </c>
      <c r="D124" s="95">
        <v>95</v>
      </c>
      <c r="E124" s="96">
        <v>4</v>
      </c>
      <c r="F124" s="96">
        <v>2</v>
      </c>
      <c r="G124" s="95">
        <v>0</v>
      </c>
      <c r="H124" s="95">
        <f>D124*E124</f>
        <v>380</v>
      </c>
      <c r="I124" s="95">
        <v>0</v>
      </c>
      <c r="J124" s="95">
        <v>0</v>
      </c>
      <c r="K124" s="97">
        <f t="shared" ref="K124" si="27">SUM(G124:J124)</f>
        <v>380</v>
      </c>
    </row>
    <row r="125" spans="1:11" ht="15" customHeight="1" x14ac:dyDescent="0.2">
      <c r="A125" s="265" t="s">
        <v>228</v>
      </c>
      <c r="B125" s="266"/>
      <c r="C125" s="266"/>
      <c r="D125" s="267" t="s">
        <v>70</v>
      </c>
      <c r="E125" s="268"/>
      <c r="F125" s="139"/>
      <c r="G125" s="140">
        <f>SUM(G126:G128)</f>
        <v>0</v>
      </c>
      <c r="H125" s="140">
        <f>SUM(H126:H128)</f>
        <v>984.99</v>
      </c>
      <c r="I125" s="140">
        <f>SUM(I126:I128)</f>
        <v>399.99</v>
      </c>
      <c r="J125" s="140">
        <f>SUM(J126:J128)</f>
        <v>0</v>
      </c>
      <c r="K125" s="140">
        <f>SUM(K126:K128)</f>
        <v>1384.98</v>
      </c>
    </row>
    <row r="126" spans="1:11" ht="15" customHeight="1" x14ac:dyDescent="0.2">
      <c r="A126" s="96" t="s">
        <v>74</v>
      </c>
      <c r="B126" s="96">
        <v>22</v>
      </c>
      <c r="C126" s="96" t="s">
        <v>72</v>
      </c>
      <c r="D126" s="95">
        <v>133.33000000000001</v>
      </c>
      <c r="E126" s="96">
        <v>3</v>
      </c>
      <c r="F126" s="96">
        <v>3</v>
      </c>
      <c r="G126" s="95">
        <v>0</v>
      </c>
      <c r="H126" s="95">
        <v>0</v>
      </c>
      <c r="I126" s="95">
        <f>E126*D126</f>
        <v>399.99</v>
      </c>
      <c r="J126" s="95">
        <v>0</v>
      </c>
      <c r="K126" s="97">
        <f t="shared" ref="K126:K128" si="28">SUM(G126:J126)</f>
        <v>399.99</v>
      </c>
    </row>
    <row r="127" spans="1:11" ht="15" customHeight="1" x14ac:dyDescent="0.2">
      <c r="A127" s="96" t="s">
        <v>188</v>
      </c>
      <c r="B127" s="96">
        <v>29</v>
      </c>
      <c r="C127" s="124" t="s">
        <v>79</v>
      </c>
      <c r="D127" s="95">
        <v>233.33</v>
      </c>
      <c r="E127" s="96">
        <v>3</v>
      </c>
      <c r="F127" s="96">
        <v>2</v>
      </c>
      <c r="G127" s="95"/>
      <c r="H127" s="95">
        <f>D127*E127</f>
        <v>699.99</v>
      </c>
      <c r="I127" s="95"/>
      <c r="J127" s="95"/>
      <c r="K127" s="97">
        <f>SUM(G127:J127)</f>
        <v>699.99</v>
      </c>
    </row>
    <row r="128" spans="1:11" ht="15" customHeight="1" x14ac:dyDescent="0.2">
      <c r="A128" s="96" t="s">
        <v>78</v>
      </c>
      <c r="B128" s="96">
        <v>11</v>
      </c>
      <c r="C128" s="96" t="s">
        <v>79</v>
      </c>
      <c r="D128" s="95">
        <v>95</v>
      </c>
      <c r="E128" s="96">
        <v>3</v>
      </c>
      <c r="F128" s="96">
        <v>2</v>
      </c>
      <c r="G128" s="95">
        <v>0</v>
      </c>
      <c r="H128" s="95">
        <f>D128*E128</f>
        <v>285</v>
      </c>
      <c r="I128" s="95">
        <v>0</v>
      </c>
      <c r="J128" s="95">
        <v>0</v>
      </c>
      <c r="K128" s="97">
        <f t="shared" si="28"/>
        <v>285</v>
      </c>
    </row>
    <row r="129" spans="1:11" ht="31.5" customHeight="1" x14ac:dyDescent="0.2">
      <c r="A129" s="277" t="s">
        <v>229</v>
      </c>
      <c r="B129" s="316"/>
      <c r="C129" s="317"/>
      <c r="D129" s="267" t="s">
        <v>70</v>
      </c>
      <c r="E129" s="268"/>
      <c r="F129" s="139"/>
      <c r="G129" s="140">
        <f>SUM(G130:G132)</f>
        <v>0</v>
      </c>
      <c r="H129" s="140">
        <f>SUM(H130:H132)</f>
        <v>328.33000000000004</v>
      </c>
      <c r="I129" s="140">
        <f>SUM(I130:I132)</f>
        <v>133.33000000000001</v>
      </c>
      <c r="J129" s="140">
        <f>SUM(J130:J132)</f>
        <v>0</v>
      </c>
      <c r="K129" s="140">
        <f>SUM(K130:K132)</f>
        <v>461.66</v>
      </c>
    </row>
    <row r="130" spans="1:11" ht="15" customHeight="1" x14ac:dyDescent="0.2">
      <c r="A130" s="96" t="s">
        <v>74</v>
      </c>
      <c r="B130" s="96">
        <v>22</v>
      </c>
      <c r="C130" s="96" t="s">
        <v>72</v>
      </c>
      <c r="D130" s="95">
        <v>133.33000000000001</v>
      </c>
      <c r="E130" s="96">
        <v>1</v>
      </c>
      <c r="F130" s="96">
        <v>3</v>
      </c>
      <c r="G130" s="95">
        <v>0</v>
      </c>
      <c r="H130" s="95">
        <v>0</v>
      </c>
      <c r="I130" s="95">
        <f>E130*D130</f>
        <v>133.33000000000001</v>
      </c>
      <c r="J130" s="95">
        <v>0</v>
      </c>
      <c r="K130" s="97">
        <f t="shared" ref="K130:K132" si="29">SUM(G130:J130)</f>
        <v>133.33000000000001</v>
      </c>
    </row>
    <row r="131" spans="1:11" ht="15" customHeight="1" x14ac:dyDescent="0.2">
      <c r="A131" s="96" t="s">
        <v>188</v>
      </c>
      <c r="B131" s="96">
        <v>29</v>
      </c>
      <c r="C131" s="124" t="s">
        <v>79</v>
      </c>
      <c r="D131" s="95">
        <v>233.33</v>
      </c>
      <c r="E131" s="96">
        <v>1</v>
      </c>
      <c r="F131" s="96">
        <v>2</v>
      </c>
      <c r="G131" s="95"/>
      <c r="H131" s="95">
        <f>D131*E131</f>
        <v>233.33</v>
      </c>
      <c r="I131" s="95"/>
      <c r="J131" s="95"/>
      <c r="K131" s="97">
        <f>SUM(G131:J131)</f>
        <v>233.33</v>
      </c>
    </row>
    <row r="132" spans="1:11" ht="15" customHeight="1" x14ac:dyDescent="0.2">
      <c r="A132" s="96" t="s">
        <v>78</v>
      </c>
      <c r="B132" s="96">
        <v>11</v>
      </c>
      <c r="C132" s="96" t="s">
        <v>79</v>
      </c>
      <c r="D132" s="95">
        <v>95</v>
      </c>
      <c r="E132" s="96">
        <v>1</v>
      </c>
      <c r="F132" s="96">
        <v>2</v>
      </c>
      <c r="G132" s="95">
        <v>0</v>
      </c>
      <c r="H132" s="95">
        <f>D132*E132</f>
        <v>95</v>
      </c>
      <c r="I132" s="95">
        <v>0</v>
      </c>
      <c r="J132" s="95">
        <v>0</v>
      </c>
      <c r="K132" s="97">
        <f t="shared" si="29"/>
        <v>95</v>
      </c>
    </row>
  </sheetData>
  <mergeCells count="58">
    <mergeCell ref="A68:C68"/>
    <mergeCell ref="A77:K77"/>
    <mergeCell ref="A78:F78"/>
    <mergeCell ref="A79:C79"/>
    <mergeCell ref="A1:K1"/>
    <mergeCell ref="D129:E129"/>
    <mergeCell ref="C2:C3"/>
    <mergeCell ref="D2:D3"/>
    <mergeCell ref="A117:C117"/>
    <mergeCell ref="D117:E117"/>
    <mergeCell ref="A112:C112"/>
    <mergeCell ref="D112:E112"/>
    <mergeCell ref="A116:C116"/>
    <mergeCell ref="A108:K108"/>
    <mergeCell ref="A109:F109"/>
    <mergeCell ref="A110:C110"/>
    <mergeCell ref="A111:C111"/>
    <mergeCell ref="A97:K97"/>
    <mergeCell ref="A98:F98"/>
    <mergeCell ref="A99:C99"/>
    <mergeCell ref="A4:K4"/>
    <mergeCell ref="A5:F5"/>
    <mergeCell ref="A6:C6"/>
    <mergeCell ref="A7:C7"/>
    <mergeCell ref="A8:C8"/>
    <mergeCell ref="D8:E8"/>
    <mergeCell ref="A42:K42"/>
    <mergeCell ref="A18:C18"/>
    <mergeCell ref="A19:C19"/>
    <mergeCell ref="D19:E19"/>
    <mergeCell ref="A31:C31"/>
    <mergeCell ref="D31:E31"/>
    <mergeCell ref="D125:E125"/>
    <mergeCell ref="A129:C129"/>
    <mergeCell ref="A43:F43"/>
    <mergeCell ref="A46:C46"/>
    <mergeCell ref="D46:E46"/>
    <mergeCell ref="A90:C90"/>
    <mergeCell ref="D90:E90"/>
    <mergeCell ref="A56:C56"/>
    <mergeCell ref="D56:E56"/>
    <mergeCell ref="A61:C61"/>
    <mergeCell ref="D61:E61"/>
    <mergeCell ref="A44:C44"/>
    <mergeCell ref="A45:C45"/>
    <mergeCell ref="A69:C69"/>
    <mergeCell ref="D69:E69"/>
    <mergeCell ref="A80:C80"/>
    <mergeCell ref="A81:C81"/>
    <mergeCell ref="D81:E81"/>
    <mergeCell ref="A101:C101"/>
    <mergeCell ref="A104:C104"/>
    <mergeCell ref="D104:E104"/>
    <mergeCell ref="D101:E101"/>
    <mergeCell ref="A100:C100"/>
    <mergeCell ref="A121:C121"/>
    <mergeCell ref="D121:E121"/>
    <mergeCell ref="A125:C12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Protección y Control</vt:lpstr>
      <vt:lpstr>Manejo de Recursos</vt:lpstr>
      <vt:lpstr>Uso Público</vt:lpstr>
      <vt:lpstr>Asistencia y Parti- Comunitaria</vt:lpstr>
      <vt:lpstr>Administración</vt:lpstr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Deby</dc:creator>
  <cp:lastModifiedBy>USIARIO</cp:lastModifiedBy>
  <cp:lastPrinted>2019-09-30T15:29:02Z</cp:lastPrinted>
  <dcterms:created xsi:type="dcterms:W3CDTF">2013-09-24T17:01:52Z</dcterms:created>
  <dcterms:modified xsi:type="dcterms:W3CDTF">2021-08-18T16:32:56Z</dcterms:modified>
</cp:coreProperties>
</file>