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P-KFW\Desktop\Docs_Escritorio_HP_AZUL\PROYECTO_CONSOLIDACIÓN_DEL_SIGAP\POAS_2022\SANTA MARÍA CANDELARIA\"/>
    </mc:Choice>
  </mc:AlternateContent>
  <xr:revisionPtr revIDLastSave="0" documentId="13_ncr:1_{BC56E507-E847-4ECC-9130-FDC6F2C3B299}" xr6:coauthVersionLast="47" xr6:coauthVersionMax="47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Control y Vigilancia" sheetId="1" r:id="rId1"/>
    <sheet name="Manejo de Recursos" sheetId="13" r:id="rId2"/>
    <sheet name="Ecoturismo y educ amb" sheetId="16" r:id="rId3"/>
    <sheet name="Investigacion y Monitoreo" sheetId="4" r:id="rId4"/>
    <sheet name="Presupuesto Ideal año 2022" sheetId="15" r:id="rId5"/>
  </sheets>
  <definedNames>
    <definedName name="_xlnm.Print_Area" localSheetId="3">'Investigacion y Monitoreo'!$A$1:$X$16</definedName>
  </definedNames>
  <calcPr calcId="191029"/>
</workbook>
</file>

<file path=xl/calcChain.xml><?xml version="1.0" encoding="utf-8"?>
<calcChain xmlns="http://schemas.openxmlformats.org/spreadsheetml/2006/main">
  <c r="T25" i="1" l="1"/>
  <c r="T18" i="1"/>
  <c r="T26" i="1"/>
  <c r="V26" i="1"/>
  <c r="W26" i="1"/>
  <c r="X25" i="1"/>
  <c r="X26" i="1"/>
  <c r="W25" i="1"/>
  <c r="V25" i="1"/>
  <c r="AB13" i="1"/>
  <c r="AC13" i="1" s="1"/>
  <c r="V18" i="1"/>
  <c r="W18" i="1"/>
  <c r="V25" i="16" l="1"/>
  <c r="W24" i="4" l="1"/>
  <c r="W25" i="4" s="1"/>
  <c r="D12" i="15" s="1"/>
  <c r="V24" i="4"/>
  <c r="T24" i="4"/>
  <c r="W15" i="4"/>
  <c r="V15" i="4"/>
  <c r="W28" i="16"/>
  <c r="T28" i="16"/>
  <c r="W15" i="16"/>
  <c r="V15" i="16"/>
  <c r="T15" i="16"/>
  <c r="X26" i="16"/>
  <c r="T29" i="16" l="1"/>
  <c r="W29" i="16"/>
  <c r="V25" i="4"/>
  <c r="E12" i="15" s="1"/>
  <c r="X14" i="16"/>
  <c r="X15" i="16" s="1"/>
  <c r="X23" i="4"/>
  <c r="X24" i="4" s="1"/>
  <c r="V28" i="16"/>
  <c r="V29" i="16" s="1"/>
  <c r="X27" i="16"/>
  <c r="W16" i="13"/>
  <c r="W23" i="1"/>
  <c r="T23" i="1"/>
  <c r="X24" i="1"/>
  <c r="X25" i="16" l="1"/>
  <c r="X28" i="16" s="1"/>
  <c r="X29" i="16" s="1"/>
  <c r="X23" i="1"/>
  <c r="X16" i="13"/>
  <c r="X13" i="1"/>
  <c r="T15" i="4" l="1"/>
  <c r="W17" i="13"/>
  <c r="D10" i="15" s="1"/>
  <c r="V17" i="13"/>
  <c r="T17" i="13"/>
  <c r="C10" i="15" s="1"/>
  <c r="E9" i="15"/>
  <c r="T25" i="4" l="1"/>
  <c r="C12" i="15" s="1"/>
  <c r="F12" i="15" s="1"/>
  <c r="F10" i="15"/>
  <c r="D9" i="15"/>
  <c r="C9" i="15"/>
  <c r="F9" i="15" l="1"/>
  <c r="F13" i="15" s="1"/>
  <c r="X17" i="1"/>
  <c r="X16" i="1"/>
  <c r="Z16" i="1"/>
  <c r="AA16" i="1" s="1"/>
  <c r="X13" i="4"/>
  <c r="X14" i="4"/>
  <c r="X14" i="13"/>
  <c r="X14" i="1"/>
  <c r="X18" i="1" s="1"/>
  <c r="X15" i="1"/>
  <c r="X15" i="4" l="1"/>
  <c r="X25" i="4" s="1"/>
  <c r="X17" i="13"/>
  <c r="C11" i="15" l="1"/>
  <c r="C13" i="15" s="1"/>
  <c r="E11" i="15"/>
  <c r="E13" i="15" s="1"/>
  <c r="D11" i="15"/>
  <c r="D13" i="15" s="1"/>
  <c r="F11" i="15" l="1"/>
</calcChain>
</file>

<file path=xl/sharedStrings.xml><?xml version="1.0" encoding="utf-8"?>
<sst xmlns="http://schemas.openxmlformats.org/spreadsheetml/2006/main" count="447" uniqueCount="145">
  <si>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</si>
  <si>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</si>
  <si>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</si>
  <si>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</si>
  <si>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</si>
  <si>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</si>
  <si>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</si>
  <si>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</si>
  <si>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</si>
  <si>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</si>
  <si>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</si>
  <si>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</si>
  <si>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</si>
  <si>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</si>
  <si>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x</t>
  </si>
  <si>
    <t>No.</t>
  </si>
  <si>
    <t>CONSEJO NACIONAL DE AREA PROTEGIDAS -CONAP-</t>
  </si>
  <si>
    <t>Meses</t>
  </si>
  <si>
    <t>Monto</t>
  </si>
  <si>
    <t>1.1.1</t>
  </si>
  <si>
    <t>1.1.2</t>
  </si>
  <si>
    <t>1.2.1</t>
  </si>
  <si>
    <t>CONSEJO NACIONAL DE AREAS PROTEGIDAS -CONAP-</t>
  </si>
  <si>
    <t>1. Línea de acción: .</t>
  </si>
  <si>
    <t xml:space="preserve">2. Programa: </t>
  </si>
  <si>
    <t xml:space="preserve">3. Sub programa: </t>
  </si>
  <si>
    <t xml:space="preserve">4. Resultado esperado: </t>
  </si>
  <si>
    <t>Ubicación Geográfica</t>
  </si>
  <si>
    <t>Código</t>
  </si>
  <si>
    <t>Informe de la actividad (plan, listados y fotos)</t>
  </si>
  <si>
    <t>1.2.2</t>
  </si>
  <si>
    <t>CONAP</t>
  </si>
  <si>
    <t>Investigación y Monitoreo</t>
  </si>
  <si>
    <t>Investigaciones</t>
  </si>
  <si>
    <t>1.1.</t>
  </si>
  <si>
    <t>Código de Donante</t>
  </si>
  <si>
    <t>1. Línea de acción: Conservación del área protegida y su biodiversidad.</t>
  </si>
  <si>
    <t>Conservación del Área Protegida y su Biodiversidad</t>
  </si>
  <si>
    <t>1.1.4</t>
  </si>
  <si>
    <t xml:space="preserve">1. Línea de acción: </t>
  </si>
  <si>
    <t>Fotografías</t>
  </si>
  <si>
    <r>
      <t xml:space="preserve">4. Sub programas: </t>
    </r>
    <r>
      <rPr>
        <b/>
        <u/>
        <sz val="10"/>
        <rFont val="Arial"/>
        <family val="2"/>
      </rPr>
      <t>Prevención, Control y Vigilancia</t>
    </r>
  </si>
  <si>
    <t xml:space="preserve">PROGRAMA </t>
  </si>
  <si>
    <t>OTRAS</t>
  </si>
  <si>
    <t>total (Q)</t>
  </si>
  <si>
    <t>Total</t>
  </si>
  <si>
    <t>3. Programa: Control y vigilancia para la conservación de los recursos naturales</t>
  </si>
  <si>
    <t>2. Programa: Fortalecimiento de la educación ambiental y ecoturismo en el área protegida</t>
  </si>
  <si>
    <t>2. Programa: Manejo adecuado de los recursos naturales</t>
  </si>
  <si>
    <t xml:space="preserve">3. Sub programa: Formación y promoción sobre el manejo de áreas protegidas  </t>
  </si>
  <si>
    <t>Recorridos de campo, elaboración de transectos, Talleres de capacitación, socialización y sensibilización.</t>
  </si>
  <si>
    <t>1.1.5</t>
  </si>
  <si>
    <t>subtotal</t>
  </si>
  <si>
    <t>Mojones delimitados y construidos</t>
  </si>
  <si>
    <t>Control y vigilancia</t>
  </si>
  <si>
    <t>Manejo de recursos naturales</t>
  </si>
  <si>
    <t>Investigación y monitoreo</t>
  </si>
  <si>
    <t xml:space="preserve">Ecoturismo y Educación Ambiental </t>
  </si>
  <si>
    <t xml:space="preserve">Comunidad </t>
  </si>
  <si>
    <t>4. Resultado esperado: Crear las herramientas, capacidades y conocimientos necesarios, a nivel local sobre el manejo adecuado del área protegida.</t>
  </si>
  <si>
    <t>Borrador del 
Informe técnico</t>
  </si>
  <si>
    <t>Comunidad</t>
  </si>
  <si>
    <t>Borrador del documento Plan Maestro del área protegida</t>
  </si>
  <si>
    <t xml:space="preserve">Fotografías, reportes </t>
  </si>
  <si>
    <t>Fotografías, listados de participantes</t>
  </si>
  <si>
    <t>Demarcación y mantenimiento de la brecha contra incendios y del perímetro del área de conservación</t>
  </si>
  <si>
    <t>Construcción de Mojones para delimitar e identificar el  área de conservación</t>
  </si>
  <si>
    <t>Promover el ecoturismo a nivel local.</t>
  </si>
  <si>
    <t>Resultado 1.1. Monitoreo para el control de talas ilegales y prevención de incendios.</t>
  </si>
  <si>
    <t>Proyecto Consolidación del SIGAP -CONAP, ONGs</t>
  </si>
  <si>
    <t>Control y vigilancia para prevenir y evitar la cacería dentro del área de conservación.</t>
  </si>
  <si>
    <t>2. Línea de acción: Conservación del Área Natural y su biodiversidad</t>
  </si>
  <si>
    <t>1.2.1.</t>
  </si>
  <si>
    <t>Talleres de capacitación sobre le manejo de áreas protegidas</t>
  </si>
  <si>
    <t>CONAP, ONGs, Institutos y otros.</t>
  </si>
  <si>
    <t>ONGs.</t>
  </si>
  <si>
    <t>RESERVA NATURAL PRIVADA “AGUAS TERMALES” DE SANTA MARÍA CANDELARIA, MUNICIPIO DE IXCÁN, QUICHÉ.</t>
  </si>
  <si>
    <t>5. Resultado esperado: Conservar los recursos naturales del área protegida a través de actividades de manejo y monitoreo con el apoyo todos los actores de la comunidad.</t>
  </si>
  <si>
    <t>Santa María Candelaria.</t>
  </si>
  <si>
    <t>RNP "Aguas Termales"</t>
  </si>
  <si>
    <t>Asociación Pro Área Protegida, Guardabosques y COCODEs.</t>
  </si>
  <si>
    <t xml:space="preserve">Guarda bosques. </t>
  </si>
  <si>
    <t>Monitoreos periódicos dentro del Área Protegida.</t>
  </si>
  <si>
    <t>Asociación Pro Área Protegida, Guarda bosques, y CONAP</t>
  </si>
  <si>
    <t>1.1.2.</t>
  </si>
  <si>
    <t>Proyecto Consolidación del SIGAP-CONAP</t>
  </si>
  <si>
    <t>Ecoturismo y Uso Público</t>
  </si>
  <si>
    <t>Divulgación y Relaciones Públicas</t>
  </si>
  <si>
    <t>Que el Área Protegida pueda ser conocida en el ámbito local, regional y nacional</t>
  </si>
  <si>
    <t>1.2.</t>
  </si>
  <si>
    <t>Se cuenta con diferentes materiales audiovisuales para promover el ecoturismo dentro del área protegida.</t>
  </si>
  <si>
    <t>Proyecto Consolidación del SIGAP -Life Web - KFW-</t>
  </si>
  <si>
    <t>total</t>
  </si>
  <si>
    <t>4. Resultado esperado: Mejor nivel de conocimiento ambiental en la población, desarrollando charlas en los centros educativos de la comunidad y por diferentes medios audiovisuales, en temas orientados a la gestión ambiental y protección de los recursos naturales y áreas protegidas</t>
  </si>
  <si>
    <t>Asociación Pro Área Protegida, Guarda bosques.</t>
  </si>
  <si>
    <t>Desarrollo de charlas educativas en los diferentes niveles educativos en la comunidad.</t>
  </si>
  <si>
    <t>Sub total</t>
  </si>
  <si>
    <t>Monitoreo del estado del Área Protegida</t>
  </si>
  <si>
    <t>Resultado 1.2. Monitoreo y evaluación del estado actual del bosque en zonas degradadas, así como el  cumplimiento del manejo y administración de los RRNN</t>
  </si>
  <si>
    <t xml:space="preserve">CONAP, ONGs, comunidad. </t>
  </si>
  <si>
    <t>Informe de investigación o practica de campo.</t>
  </si>
  <si>
    <t>Contar con estudios apropiados de investigación dentro del Área Protegida, que orienten su administración y manejo</t>
  </si>
  <si>
    <t>Monitoreo y evaluación del estado de recuperación y manejo del área degradada, de las fuentes de agua, así como el cumplimiento del manejo y administración de los RRNN dentro del Área Protegida</t>
  </si>
  <si>
    <t>Fotografías,  listados de participantes</t>
  </si>
  <si>
    <t>CONAP, Asociación Pro Área Protegida, Guardabosques y COCODEs.</t>
  </si>
  <si>
    <t>Propuesta de un Plan  Maestro del área protegida en base a los lineamientos del CONAP</t>
  </si>
  <si>
    <t>Resultado 1.1. Definir planes para el desarrollo  sostenible de los recursos naturales del área protegida.</t>
  </si>
  <si>
    <t>Resultado 1.2. Personal capacitado para el manejo y cuidado del área protegida.</t>
  </si>
  <si>
    <t>Resultado 1.2. Control y vigilancia de la diversidad biológica existente en el área protegida.</t>
  </si>
  <si>
    <t>Autoridades locales capacitados para el manejo de áreas protegidas</t>
  </si>
  <si>
    <t>1.2.3.</t>
  </si>
  <si>
    <t>1.2.2.</t>
  </si>
  <si>
    <t>Reuniones con líderes locales para la elaboración del plan.</t>
  </si>
  <si>
    <t>Se cuenta con un informe técnico sobre la importancia de la diversidad biológica presente en el área protegida.</t>
  </si>
  <si>
    <t>Reuniones con líderes locales y recorridos dentro del área protegida..</t>
  </si>
  <si>
    <t>Recorrido dentro del AP y ánalisis de imágenes satelitales.</t>
  </si>
  <si>
    <t>Asociación Pro Área Protegida, Guarda bosques, CONAP</t>
  </si>
  <si>
    <t xml:space="preserve">Se cuenta con un plan de actividades para el monitoreo biológico dentro del área protegida. </t>
  </si>
  <si>
    <t>PLAN OPERATIVO ANUAL 2022</t>
  </si>
  <si>
    <t>Resultado Esperado 2,022</t>
  </si>
  <si>
    <t>1.1.3.</t>
  </si>
  <si>
    <t>Autoridades locales capacitados sobre el control y prevención de incendios forestales.</t>
  </si>
  <si>
    <t>Planillas</t>
  </si>
  <si>
    <t>Resultado 1.1 1. Educación y sensibilización a nivel local sobre los recursos naturales del área protegida.</t>
  </si>
  <si>
    <t>Resultado 1.1 Desarrollo de investigaciones biológicas de a cuerdo a las necesidades del Área Protegida.</t>
  </si>
  <si>
    <t>Elaboración informe técnico anual sobre el estado actual de la cobertura forestal del Área Protegida.</t>
  </si>
  <si>
    <t>Responsables</t>
  </si>
  <si>
    <t>PRESUPUESTO IDEAL PARA EL AÑO 2022</t>
  </si>
  <si>
    <t>Propietarios y administradores del AP organizados para la Prevención y Control de Incendios Forestales.</t>
  </si>
  <si>
    <t>Recorridos periódicos para prevenir incendios forestales dentro del AP.</t>
  </si>
  <si>
    <t xml:space="preserve">Talleres de capacitación a la junta directiva de la Asociación Pro Área Protegida, integrantes de COCODE y Guardabosques </t>
  </si>
  <si>
    <t>Comunidad organizada para el control y monitoreo de talas ilícitas dentro del área protegida.</t>
  </si>
  <si>
    <t>Recorridos periódicos para el control y monitoreo de talas ilegales dentro del área protegida.</t>
  </si>
  <si>
    <t>Brigada comunitaria realizan limpieza en los límites del área de Conservación para prevenir incendios forestales.</t>
  </si>
  <si>
    <t>Autoridades locales capacitados en temas relacionados al control y vigilancia de la diversidad biológica</t>
  </si>
  <si>
    <t>Talleres de capacitación a la junta directiva de la Asociación Pro Área Protegida, integrantes de COCODE, Guardabosques y personal relacionada al tema de conservación de recursos naturales de la comunidad.</t>
  </si>
  <si>
    <t xml:space="preserve">3. Sub programa: Formación y planificación estratégica del manejo de áreas protegidas  </t>
  </si>
  <si>
    <t>fotografías, listados de asistencia</t>
  </si>
  <si>
    <t>Jóvenes y niños con conocimientos básicos sobre la conservación de la diversidad biológica.</t>
  </si>
  <si>
    <t>Resultado 1.2. Diseño y elaboración de material audiovisual para promover el ecoturismo dentro del Área Protegida</t>
  </si>
  <si>
    <t>Rótulos instalados en puntos estrategias.</t>
  </si>
  <si>
    <t>Diseño y elaboración de rótulos informativos dentro y fuera de la comunidad para promover el ecoturismo y conservación de la diversidad biológica.</t>
  </si>
  <si>
    <t xml:space="preserve">Recorrido anual en el área protegida  jóvenes, estudiantes, padres de familia y maestros. </t>
  </si>
  <si>
    <t xml:space="preserve">Diseño y reproducción de materiales audiovisuales utilizando los medios sociales. </t>
  </si>
  <si>
    <t>Fotografías, Material didáctico.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</si>
</sst>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Q-100A]#,##0.00"/>
    <numFmt numFmtId="165" formatCode="_-[$Q-100A]* #,##0.00_-;\-[$Q-100A]* #,##0.00_-;_-[$Q-100A]* &quot;-&quot;??_-;_-@_-"/>
    <numFmt numFmtId="166" formatCode="&quot;Q&quot;#,##0.00"/>
  </numFmts>
  <fonts count="28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Times New Roman"/>
      <family val="1"/>
    </font>
    <font>
      <b/>
      <i/>
      <sz val="11"/>
      <name val="Arial"/>
      <family val="2"/>
    </font>
    <font>
      <b/>
      <sz val="12"/>
      <name val="Arial Black"/>
      <family val="2"/>
    </font>
    <font>
      <sz val="10"/>
      <color theme="3" tint="0.39997558519241921"/>
      <name val="Arial"/>
      <family val="2"/>
    </font>
    <font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/>
    <xf numFmtId="0" fontId="8" fillId="0" borderId="0" xfId="0" applyFont="1" applyBorder="1"/>
    <xf numFmtId="0" fontId="9" fillId="0" borderId="0" xfId="0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11" fillId="0" borderId="0" xfId="0" applyFont="1"/>
    <xf numFmtId="164" fontId="0" fillId="0" borderId="0" xfId="0" applyNumberFormat="1"/>
    <xf numFmtId="164" fontId="1" fillId="0" borderId="0" xfId="0" applyNumberFormat="1" applyFont="1" applyBorder="1"/>
    <xf numFmtId="0" fontId="12" fillId="0" borderId="0" xfId="0" applyFont="1"/>
    <xf numFmtId="0" fontId="12" fillId="0" borderId="0" xfId="0" applyFont="1" applyBorder="1"/>
    <xf numFmtId="0" fontId="14" fillId="0" borderId="0" xfId="0" applyFont="1" applyBorder="1"/>
    <xf numFmtId="0" fontId="15" fillId="0" borderId="0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164" fontId="7" fillId="2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" fillId="0" borderId="0" xfId="0" applyFont="1"/>
    <xf numFmtId="0" fontId="13" fillId="0" borderId="0" xfId="0" applyFont="1"/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justify"/>
    </xf>
    <xf numFmtId="0" fontId="21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justify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4" fontId="6" fillId="0" borderId="20" xfId="0" applyNumberFormat="1" applyFont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justify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vertical="justify"/>
    </xf>
    <xf numFmtId="0" fontId="7" fillId="0" borderId="0" xfId="0" applyFont="1" applyAlignment="1">
      <alignment vertical="top"/>
    </xf>
    <xf numFmtId="0" fontId="6" fillId="0" borderId="2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4" fontId="1" fillId="0" borderId="6" xfId="0" applyNumberFormat="1" applyFont="1" applyBorder="1"/>
    <xf numFmtId="164" fontId="7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20" fillId="0" borderId="0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165" fontId="4" fillId="0" borderId="10" xfId="0" applyNumberFormat="1" applyFont="1" applyBorder="1"/>
    <xf numFmtId="165" fontId="0" fillId="0" borderId="8" xfId="0" applyNumberFormat="1" applyBorder="1" applyAlignment="1">
      <alignment horizontal="center"/>
    </xf>
    <xf numFmtId="165" fontId="4" fillId="0" borderId="7" xfId="0" applyNumberFormat="1" applyFont="1" applyBorder="1"/>
    <xf numFmtId="165" fontId="0" fillId="0" borderId="6" xfId="0" applyNumberFormat="1" applyBorder="1" applyAlignment="1">
      <alignment horizontal="center"/>
    </xf>
    <xf numFmtId="165" fontId="1" fillId="0" borderId="11" xfId="0" applyNumberFormat="1" applyFont="1" applyBorder="1"/>
    <xf numFmtId="164" fontId="4" fillId="0" borderId="0" xfId="0" applyNumberFormat="1" applyFont="1"/>
    <xf numFmtId="0" fontId="1" fillId="0" borderId="12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1" fillId="0" borderId="18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/>
    <xf numFmtId="0" fontId="7" fillId="0" borderId="0" xfId="0" applyFont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49" fontId="19" fillId="4" borderId="20" xfId="0" applyNumberFormat="1" applyFont="1" applyFill="1" applyBorder="1" applyAlignment="1">
      <alignment vertical="center" wrapText="1"/>
    </xf>
    <xf numFmtId="0" fontId="17" fillId="4" borderId="20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/>
    </xf>
    <xf numFmtId="0" fontId="19" fillId="5" borderId="20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9" fontId="7" fillId="4" borderId="20" xfId="0" applyNumberFormat="1" applyFont="1" applyFill="1" applyBorder="1" applyAlignment="1">
      <alignment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49" fontId="1" fillId="4" borderId="20" xfId="0" applyNumberFormat="1" applyFont="1" applyFill="1" applyBorder="1" applyAlignment="1">
      <alignment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4" fillId="0" borderId="6" xfId="0" applyNumberFormat="1" applyFont="1" applyBorder="1" applyAlignment="1">
      <alignment horizontal="center"/>
    </xf>
    <xf numFmtId="165" fontId="4" fillId="0" borderId="15" xfId="0" applyNumberFormat="1" applyFont="1" applyBorder="1" applyAlignment="1">
      <alignment horizontal="center"/>
    </xf>
    <xf numFmtId="165" fontId="24" fillId="0" borderId="11" xfId="0" applyNumberFormat="1" applyFont="1" applyBorder="1"/>
    <xf numFmtId="0" fontId="1" fillId="0" borderId="5" xfId="0" applyFont="1" applyBorder="1"/>
    <xf numFmtId="0" fontId="6" fillId="0" borderId="21" xfId="0" applyFont="1" applyFill="1" applyBorder="1" applyAlignment="1">
      <alignment horizontal="center" vertical="center" wrapText="1"/>
    </xf>
    <xf numFmtId="49" fontId="19" fillId="4" borderId="21" xfId="0" applyNumberFormat="1" applyFont="1" applyFill="1" applyBorder="1" applyAlignment="1">
      <alignment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4" borderId="21" xfId="0" applyNumberFormat="1" applyFont="1" applyFill="1" applyBorder="1" applyAlignment="1">
      <alignment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26" fillId="0" borderId="0" xfId="0" applyFont="1"/>
    <xf numFmtId="164" fontId="26" fillId="0" borderId="0" xfId="0" applyNumberFormat="1" applyFont="1"/>
    <xf numFmtId="0" fontId="27" fillId="0" borderId="0" xfId="0" applyFont="1"/>
    <xf numFmtId="164" fontId="27" fillId="0" borderId="0" xfId="0" applyNumberFormat="1" applyFont="1"/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4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164" fontId="12" fillId="0" borderId="26" xfId="0" applyNumberFormat="1" applyFont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9" fontId="19" fillId="0" borderId="20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vertical="center"/>
    </xf>
    <xf numFmtId="49" fontId="7" fillId="4" borderId="20" xfId="0" applyNumberFormat="1" applyFont="1" applyFill="1" applyBorder="1" applyAlignment="1">
      <alignment vertical="top" wrapText="1"/>
    </xf>
    <xf numFmtId="0" fontId="20" fillId="4" borderId="20" xfId="0" applyFont="1" applyFill="1" applyBorder="1" applyAlignment="1">
      <alignment horizontal="center" vertical="top" wrapText="1"/>
    </xf>
    <xf numFmtId="0" fontId="7" fillId="4" borderId="20" xfId="0" applyFont="1" applyFill="1" applyBorder="1" applyAlignment="1">
      <alignment horizontal="center" vertical="top"/>
    </xf>
    <xf numFmtId="0" fontId="7" fillId="4" borderId="20" xfId="0" applyFont="1" applyFill="1" applyBorder="1" applyAlignment="1">
      <alignment horizontal="center" vertical="top" wrapText="1"/>
    </xf>
    <xf numFmtId="0" fontId="20" fillId="4" borderId="20" xfId="0" applyFont="1" applyFill="1" applyBorder="1" applyAlignment="1">
      <alignment horizontal="center" vertical="top"/>
    </xf>
    <xf numFmtId="0" fontId="20" fillId="5" borderId="20" xfId="0" applyFont="1" applyFill="1" applyBorder="1" applyAlignment="1">
      <alignment horizontal="center" vertical="top"/>
    </xf>
    <xf numFmtId="0" fontId="6" fillId="0" borderId="0" xfId="0" applyFont="1" applyBorder="1"/>
    <xf numFmtId="0" fontId="7" fillId="4" borderId="2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165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64" fontId="7" fillId="0" borderId="6" xfId="0" applyNumberFormat="1" applyFont="1" applyBorder="1" applyAlignment="1">
      <alignment horizontal="center" wrapText="1"/>
    </xf>
    <xf numFmtId="0" fontId="6" fillId="0" borderId="0" xfId="0" applyFont="1" applyAlignment="1">
      <alignment vertical="center"/>
    </xf>
    <xf numFmtId="0" fontId="6" fillId="0" borderId="38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 vertical="center" wrapText="1"/>
    </xf>
    <xf numFmtId="0" fontId="6" fillId="0" borderId="23" xfId="0" applyFont="1" applyBorder="1"/>
    <xf numFmtId="0" fontId="6" fillId="0" borderId="0" xfId="0" applyFont="1" applyBorder="1" applyAlignment="1">
      <alignment vertical="justify"/>
    </xf>
    <xf numFmtId="164" fontId="7" fillId="0" borderId="6" xfId="0" applyNumberFormat="1" applyFont="1" applyBorder="1"/>
    <xf numFmtId="0" fontId="6" fillId="0" borderId="0" xfId="0" applyFont="1" applyAlignment="1"/>
    <xf numFmtId="164" fontId="7" fillId="0" borderId="8" xfId="0" applyNumberFormat="1" applyFont="1" applyBorder="1" applyAlignment="1"/>
    <xf numFmtId="164" fontId="7" fillId="0" borderId="6" xfId="0" applyNumberFormat="1" applyFont="1" applyBorder="1" applyAlignment="1"/>
    <xf numFmtId="0" fontId="6" fillId="0" borderId="39" xfId="0" applyFont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 wrapText="1"/>
    </xf>
    <xf numFmtId="164" fontId="6" fillId="2" borderId="40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Border="1"/>
    <xf numFmtId="0" fontId="7" fillId="4" borderId="2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justify"/>
    </xf>
    <xf numFmtId="0" fontId="1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top" wrapText="1"/>
    </xf>
    <xf numFmtId="0" fontId="19" fillId="4" borderId="20" xfId="0" applyFont="1" applyFill="1" applyBorder="1" applyAlignment="1">
      <alignment horizontal="left" vertical="center" wrapText="1"/>
    </xf>
    <xf numFmtId="0" fontId="19" fillId="4" borderId="21" xfId="0" applyFont="1" applyFill="1" applyBorder="1" applyAlignment="1">
      <alignment horizontal="left" vertical="center" wrapText="1"/>
    </xf>
    <xf numFmtId="49" fontId="19" fillId="4" borderId="20" xfId="0" applyNumberFormat="1" applyFont="1" applyFill="1" applyBorder="1" applyAlignment="1">
      <alignment horizontal="center" vertical="center" wrapText="1"/>
    </xf>
    <xf numFmtId="49" fontId="20" fillId="4" borderId="20" xfId="0" applyNumberFormat="1" applyFont="1" applyFill="1" applyBorder="1" applyAlignment="1">
      <alignment horizontal="center" vertical="center" wrapText="1"/>
    </xf>
    <xf numFmtId="49" fontId="20" fillId="4" borderId="21" xfId="0" applyNumberFormat="1" applyFont="1" applyFill="1" applyBorder="1" applyAlignment="1">
      <alignment horizontal="center" vertical="center" wrapText="1"/>
    </xf>
    <xf numFmtId="49" fontId="19" fillId="4" borderId="2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49" fontId="19" fillId="0" borderId="25" xfId="0" applyNumberFormat="1" applyFont="1" applyFill="1" applyBorder="1" applyAlignment="1">
      <alignment horizontal="center" vertical="top" wrapText="1"/>
    </xf>
    <xf numFmtId="49" fontId="19" fillId="0" borderId="22" xfId="0" applyNumberFormat="1" applyFont="1" applyFill="1" applyBorder="1" applyAlignment="1">
      <alignment horizontal="center" vertical="top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19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49" fontId="1" fillId="4" borderId="20" xfId="0" applyNumberFormat="1" applyFont="1" applyFill="1" applyBorder="1" applyAlignment="1">
      <alignment horizontal="center" vertical="center" wrapText="1"/>
    </xf>
    <xf numFmtId="49" fontId="13" fillId="4" borderId="20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49" fontId="7" fillId="0" borderId="34" xfId="0" applyNumberFormat="1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49" fontId="7" fillId="0" borderId="35" xfId="0" applyNumberFormat="1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top"/>
    </xf>
    <xf numFmtId="0" fontId="21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justify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top"/>
    </xf>
    <xf numFmtId="0" fontId="7" fillId="0" borderId="0" xfId="0" applyFont="1" applyAlignment="1">
      <alignment horizontal="justify" vertical="top"/>
    </xf>
    <xf numFmtId="49" fontId="20" fillId="4" borderId="20" xfId="0" applyNumberFormat="1" applyFont="1" applyFill="1" applyBorder="1" applyAlignment="1">
      <alignment horizontal="center" vertical="top" wrapText="1"/>
    </xf>
    <xf numFmtId="49" fontId="7" fillId="4" borderId="20" xfId="0" applyNumberFormat="1" applyFont="1" applyFill="1" applyBorder="1" applyAlignment="1">
      <alignment horizontal="center" vertical="top" wrapText="1"/>
    </xf>
    <xf numFmtId="49" fontId="7" fillId="0" borderId="23" xfId="0" applyNumberFormat="1" applyFont="1" applyFill="1" applyBorder="1" applyAlignment="1">
      <alignment horizontal="center" vertical="top" wrapText="1"/>
    </xf>
    <xf numFmtId="49" fontId="7" fillId="0" borderId="25" xfId="0" applyNumberFormat="1" applyFont="1" applyFill="1" applyBorder="1" applyAlignment="1">
      <alignment horizontal="center" vertical="top" wrapText="1"/>
    </xf>
    <xf numFmtId="49" fontId="7" fillId="0" borderId="22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justify"/>
    </xf>
    <xf numFmtId="0" fontId="7" fillId="0" borderId="6" xfId="0" applyFont="1" applyBorder="1" applyAlignment="1">
      <alignment horizontal="center"/>
    </xf>
    <xf numFmtId="0" fontId="6" fillId="0" borderId="20" xfId="0" applyFont="1" applyFill="1" applyBorder="1" applyAlignment="1">
      <alignment horizontal="left" vertical="center" wrapText="1"/>
    </xf>
    <xf numFmtId="49" fontId="7" fillId="0" borderId="33" xfId="0" applyNumberFormat="1" applyFont="1" applyFill="1" applyBorder="1" applyAlignment="1">
      <alignment horizontal="center" vertical="top" wrapText="1"/>
    </xf>
    <xf numFmtId="49" fontId="7" fillId="0" borderId="36" xfId="0" applyNumberFormat="1" applyFont="1" applyFill="1" applyBorder="1" applyAlignment="1">
      <alignment horizontal="center" vertical="top" wrapText="1"/>
    </xf>
    <xf numFmtId="49" fontId="7" fillId="0" borderId="37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left" vertical="justify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7"/>
  <sheetViews>
    <sheetView topLeftCell="A7" zoomScale="85" zoomScaleNormal="85" zoomScalePageLayoutView="70" workbookViewId="0">
      <selection activeCell="D16" sqref="D16"/>
    </sheetView>
  </sheetViews>
  <sheetFormatPr baseColWidth="10" defaultRowHeight="12.75" x14ac:dyDescent="0.2"/>
  <cols>
    <col min="1" max="1" width="5.28515625" customWidth="1"/>
    <col min="2" max="2" width="19.7109375" customWidth="1"/>
    <col min="3" max="3" width="12.5703125" customWidth="1"/>
    <col min="4" max="4" width="26.7109375" customWidth="1"/>
    <col min="5" max="7" width="2.28515625" bestFit="1" customWidth="1"/>
    <col min="8" max="8" width="2.7109375" bestFit="1" customWidth="1"/>
    <col min="9" max="10" width="2.28515625" bestFit="1" customWidth="1"/>
    <col min="11" max="11" width="2" customWidth="1"/>
    <col min="12" max="12" width="2.28515625" bestFit="1" customWidth="1"/>
    <col min="13" max="13" width="2.42578125" bestFit="1" customWidth="1"/>
    <col min="14" max="16" width="2.28515625" bestFit="1" customWidth="1"/>
    <col min="17" max="17" width="13.85546875" customWidth="1"/>
    <col min="18" max="18" width="12.5703125" customWidth="1"/>
    <col min="19" max="19" width="10.5703125" customWidth="1"/>
    <col min="20" max="20" width="13.140625" customWidth="1"/>
    <col min="21" max="21" width="13.140625" style="21" customWidth="1"/>
    <col min="22" max="22" width="12" customWidth="1"/>
    <col min="23" max="23" width="10.140625" customWidth="1"/>
    <col min="24" max="24" width="13.140625" customWidth="1"/>
    <col min="26" max="27" width="0" hidden="1" customWidth="1"/>
  </cols>
  <sheetData>
    <row r="1" spans="1:29" s="2" customFormat="1" ht="19.5" x14ac:dyDescent="0.25">
      <c r="A1" s="235" t="s">
        <v>16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9" s="2" customFormat="1" ht="15.75" x14ac:dyDescent="0.25">
      <c r="A2" s="236" t="s">
        <v>118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9" s="2" customFormat="1" ht="15.75" customHeight="1" x14ac:dyDescent="0.25">
      <c r="A3" s="236" t="s">
        <v>76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9" s="2" customFormat="1" ht="11.6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30"/>
      <c r="W4" s="30"/>
      <c r="X4" s="30"/>
    </row>
    <row r="5" spans="1:29" x14ac:dyDescent="0.2">
      <c r="A5" s="32" t="s">
        <v>71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3"/>
      <c r="V5" s="32"/>
      <c r="W5" s="32"/>
      <c r="X5" s="8"/>
    </row>
    <row r="6" spans="1:29" x14ac:dyDescent="0.2">
      <c r="A6" s="32" t="s">
        <v>46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  <c r="V6" s="32"/>
      <c r="W6" s="32"/>
      <c r="X6" s="8"/>
    </row>
    <row r="7" spans="1:29" x14ac:dyDescent="0.2">
      <c r="A7" s="32" t="s">
        <v>41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3"/>
      <c r="V7" s="32"/>
      <c r="W7" s="32"/>
      <c r="X7" s="8"/>
    </row>
    <row r="8" spans="1:29" x14ac:dyDescent="0.2">
      <c r="A8" s="32" t="s">
        <v>77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3"/>
      <c r="V8" s="32"/>
      <c r="W8" s="32"/>
      <c r="X8" s="8"/>
    </row>
    <row r="9" spans="1:29" ht="7.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  <c r="V9" s="32"/>
      <c r="W9" s="32"/>
      <c r="X9" s="8"/>
    </row>
    <row r="10" spans="1:29" s="3" customFormat="1" ht="18" customHeight="1" x14ac:dyDescent="0.2">
      <c r="A10" s="218" t="s">
        <v>15</v>
      </c>
      <c r="B10" s="220" t="s">
        <v>119</v>
      </c>
      <c r="C10" s="221" t="s">
        <v>27</v>
      </c>
      <c r="D10" s="233" t="s">
        <v>0</v>
      </c>
      <c r="E10" s="220" t="s">
        <v>17</v>
      </c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 t="s">
        <v>10</v>
      </c>
      <c r="R10" s="220" t="s">
        <v>11</v>
      </c>
      <c r="S10" s="232" t="s">
        <v>12</v>
      </c>
      <c r="T10" s="232"/>
      <c r="U10" s="232"/>
      <c r="V10" s="232"/>
      <c r="W10" s="232"/>
      <c r="X10" s="232"/>
    </row>
    <row r="11" spans="1:29" s="4" customFormat="1" ht="31.5" customHeight="1" x14ac:dyDescent="0.2">
      <c r="A11" s="219"/>
      <c r="B11" s="223"/>
      <c r="C11" s="222"/>
      <c r="D11" s="234"/>
      <c r="E11" s="105" t="s">
        <v>1</v>
      </c>
      <c r="F11" s="105" t="s">
        <v>2</v>
      </c>
      <c r="G11" s="105" t="s">
        <v>3</v>
      </c>
      <c r="H11" s="105" t="s">
        <v>4</v>
      </c>
      <c r="I11" s="105" t="s">
        <v>3</v>
      </c>
      <c r="J11" s="105" t="s">
        <v>5</v>
      </c>
      <c r="K11" s="105" t="s">
        <v>5</v>
      </c>
      <c r="L11" s="105" t="s">
        <v>4</v>
      </c>
      <c r="M11" s="105" t="s">
        <v>6</v>
      </c>
      <c r="N11" s="105" t="s">
        <v>7</v>
      </c>
      <c r="O11" s="105" t="s">
        <v>8</v>
      </c>
      <c r="P11" s="105" t="s">
        <v>9</v>
      </c>
      <c r="Q11" s="223"/>
      <c r="R11" s="220"/>
      <c r="S11" s="106" t="s">
        <v>35</v>
      </c>
      <c r="T11" s="107" t="s">
        <v>18</v>
      </c>
      <c r="U11" s="106" t="s">
        <v>35</v>
      </c>
      <c r="V11" s="107" t="s">
        <v>18</v>
      </c>
      <c r="W11" s="108" t="s">
        <v>31</v>
      </c>
      <c r="X11" s="107" t="s">
        <v>13</v>
      </c>
      <c r="Z11" s="28"/>
    </row>
    <row r="12" spans="1:29" s="4" customFormat="1" ht="27.75" customHeight="1" x14ac:dyDescent="0.2">
      <c r="A12" s="151">
        <v>1.1000000000000001</v>
      </c>
      <c r="B12" s="224" t="s">
        <v>68</v>
      </c>
      <c r="C12" s="225"/>
      <c r="D12" s="225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8"/>
    </row>
    <row r="13" spans="1:29" s="4" customFormat="1" ht="82.5" customHeight="1" x14ac:dyDescent="0.2">
      <c r="A13" s="152" t="s">
        <v>19</v>
      </c>
      <c r="B13" s="170" t="s">
        <v>128</v>
      </c>
      <c r="C13" s="152" t="s">
        <v>78</v>
      </c>
      <c r="D13" s="152" t="s">
        <v>129</v>
      </c>
      <c r="E13" s="153" t="s">
        <v>14</v>
      </c>
      <c r="F13" s="153" t="s">
        <v>14</v>
      </c>
      <c r="G13" s="153" t="s">
        <v>14</v>
      </c>
      <c r="H13" s="153" t="s">
        <v>14</v>
      </c>
      <c r="I13" s="180"/>
      <c r="J13" s="180"/>
      <c r="K13" s="180"/>
      <c r="L13" s="180"/>
      <c r="M13" s="180"/>
      <c r="N13" s="180"/>
      <c r="O13" s="180"/>
      <c r="P13" s="180"/>
      <c r="Q13" s="153" t="s">
        <v>80</v>
      </c>
      <c r="R13" s="156" t="s">
        <v>122</v>
      </c>
      <c r="S13" s="154" t="s">
        <v>58</v>
      </c>
      <c r="T13" s="154">
        <v>9600</v>
      </c>
      <c r="U13" s="150"/>
      <c r="V13" s="191">
        <v>0</v>
      </c>
      <c r="W13" s="154">
        <v>0</v>
      </c>
      <c r="X13" s="155">
        <f t="shared" ref="X13:X17" si="0">T13+V13+W13</f>
        <v>9600</v>
      </c>
      <c r="AB13" s="4">
        <f>75*32</f>
        <v>2400</v>
      </c>
      <c r="AC13" s="4">
        <f>+AB13*4</f>
        <v>9600</v>
      </c>
    </row>
    <row r="14" spans="1:29" ht="63.75" x14ac:dyDescent="0.2">
      <c r="A14" s="158" t="s">
        <v>84</v>
      </c>
      <c r="B14" s="172" t="s">
        <v>121</v>
      </c>
      <c r="C14" s="152" t="s">
        <v>78</v>
      </c>
      <c r="D14" s="159" t="s">
        <v>130</v>
      </c>
      <c r="E14" s="160"/>
      <c r="F14" s="160"/>
      <c r="G14" s="160" t="s">
        <v>14</v>
      </c>
      <c r="H14" s="160"/>
      <c r="I14" s="160"/>
      <c r="J14" s="160"/>
      <c r="K14" s="160"/>
      <c r="L14" s="160" t="s">
        <v>14</v>
      </c>
      <c r="M14" s="160"/>
      <c r="N14" s="160"/>
      <c r="O14" s="160"/>
      <c r="P14" s="160"/>
      <c r="Q14" s="153" t="s">
        <v>104</v>
      </c>
      <c r="R14" s="160" t="s">
        <v>29</v>
      </c>
      <c r="S14" s="157" t="s">
        <v>58</v>
      </c>
      <c r="T14" s="157">
        <v>500</v>
      </c>
      <c r="U14" s="157" t="s">
        <v>69</v>
      </c>
      <c r="V14" s="157">
        <v>1000</v>
      </c>
      <c r="W14" s="154">
        <v>1000</v>
      </c>
      <c r="X14" s="161">
        <f t="shared" si="0"/>
        <v>2500</v>
      </c>
      <c r="Z14" s="19"/>
    </row>
    <row r="15" spans="1:29" s="143" customFormat="1" ht="63.75" x14ac:dyDescent="0.2">
      <c r="A15" s="156" t="s">
        <v>120</v>
      </c>
      <c r="B15" s="171" t="s">
        <v>131</v>
      </c>
      <c r="C15" s="152" t="s">
        <v>78</v>
      </c>
      <c r="D15" s="156" t="s">
        <v>132</v>
      </c>
      <c r="E15" s="156" t="s">
        <v>14</v>
      </c>
      <c r="F15" s="156" t="s">
        <v>14</v>
      </c>
      <c r="G15" s="156" t="s">
        <v>14</v>
      </c>
      <c r="H15" s="156" t="s">
        <v>14</v>
      </c>
      <c r="I15" s="156" t="s">
        <v>14</v>
      </c>
      <c r="J15" s="156" t="s">
        <v>14</v>
      </c>
      <c r="K15" s="156" t="s">
        <v>14</v>
      </c>
      <c r="L15" s="156" t="s">
        <v>14</v>
      </c>
      <c r="M15" s="156" t="s">
        <v>14</v>
      </c>
      <c r="N15" s="156" t="s">
        <v>14</v>
      </c>
      <c r="O15" s="156" t="s">
        <v>14</v>
      </c>
      <c r="P15" s="156" t="s">
        <v>14</v>
      </c>
      <c r="Q15" s="153" t="s">
        <v>80</v>
      </c>
      <c r="R15" s="156" t="s">
        <v>122</v>
      </c>
      <c r="S15" s="157" t="s">
        <v>58</v>
      </c>
      <c r="T15" s="157">
        <v>3500</v>
      </c>
      <c r="U15" s="157" t="s">
        <v>69</v>
      </c>
      <c r="V15" s="154">
        <v>1500</v>
      </c>
      <c r="W15" s="191">
        <v>0</v>
      </c>
      <c r="X15" s="162">
        <f t="shared" si="0"/>
        <v>5000</v>
      </c>
      <c r="Z15" s="144"/>
    </row>
    <row r="16" spans="1:29" s="143" customFormat="1" ht="76.5" x14ac:dyDescent="0.2">
      <c r="A16" s="60" t="s">
        <v>38</v>
      </c>
      <c r="B16" s="169" t="s">
        <v>133</v>
      </c>
      <c r="C16" s="156" t="s">
        <v>79</v>
      </c>
      <c r="D16" s="60" t="s">
        <v>65</v>
      </c>
      <c r="E16" s="163"/>
      <c r="F16" s="163" t="s">
        <v>14</v>
      </c>
      <c r="G16" s="60" t="s">
        <v>14</v>
      </c>
      <c r="H16" s="60" t="s">
        <v>14</v>
      </c>
      <c r="I16" s="60"/>
      <c r="J16" s="60"/>
      <c r="K16" s="163"/>
      <c r="L16" s="163"/>
      <c r="M16" s="163"/>
      <c r="N16" s="163"/>
      <c r="O16" s="163"/>
      <c r="P16" s="163"/>
      <c r="Q16" s="153" t="s">
        <v>81</v>
      </c>
      <c r="R16" s="156" t="s">
        <v>122</v>
      </c>
      <c r="S16" s="157" t="s">
        <v>58</v>
      </c>
      <c r="T16" s="61">
        <v>9000</v>
      </c>
      <c r="U16" s="65"/>
      <c r="V16" s="191">
        <v>0</v>
      </c>
      <c r="W16" s="191">
        <v>0</v>
      </c>
      <c r="X16" s="162">
        <f t="shared" si="0"/>
        <v>9000</v>
      </c>
      <c r="Z16" s="144" t="e">
        <f>#REF!/63</f>
        <v>#REF!</v>
      </c>
      <c r="AA16" s="144" t="e">
        <f>Z16*80</f>
        <v>#REF!</v>
      </c>
    </row>
    <row r="17" spans="1:27" s="145" customFormat="1" ht="38.25" x14ac:dyDescent="0.2">
      <c r="A17" s="164" t="s">
        <v>51</v>
      </c>
      <c r="B17" s="173" t="s">
        <v>53</v>
      </c>
      <c r="C17" s="156" t="s">
        <v>79</v>
      </c>
      <c r="D17" s="164" t="s">
        <v>66</v>
      </c>
      <c r="E17" s="165"/>
      <c r="F17" s="165"/>
      <c r="G17" s="164"/>
      <c r="H17" s="164"/>
      <c r="I17" s="164" t="s">
        <v>14</v>
      </c>
      <c r="J17" s="164" t="s">
        <v>14</v>
      </c>
      <c r="K17" s="165" t="s">
        <v>14</v>
      </c>
      <c r="L17" s="165"/>
      <c r="M17" s="165"/>
      <c r="N17" s="165"/>
      <c r="O17" s="165"/>
      <c r="P17" s="165"/>
      <c r="Q17" s="153" t="s">
        <v>81</v>
      </c>
      <c r="R17" s="156" t="s">
        <v>122</v>
      </c>
      <c r="S17" s="61" t="s">
        <v>58</v>
      </c>
      <c r="T17" s="166">
        <v>1000</v>
      </c>
      <c r="U17" s="167"/>
      <c r="V17" s="191">
        <v>0</v>
      </c>
      <c r="W17" s="191">
        <v>0</v>
      </c>
      <c r="X17" s="168">
        <f t="shared" si="0"/>
        <v>1000</v>
      </c>
      <c r="Z17" s="146"/>
      <c r="AA17" s="146"/>
    </row>
    <row r="18" spans="1:27" ht="26.25" customHeight="1" x14ac:dyDescent="0.2">
      <c r="A18" s="34"/>
      <c r="B18" s="226" t="s">
        <v>52</v>
      </c>
      <c r="C18" s="226"/>
      <c r="D18" s="226"/>
      <c r="E18" s="9"/>
      <c r="F18" s="9"/>
      <c r="G18" s="57"/>
      <c r="H18" s="57"/>
      <c r="I18" s="57"/>
      <c r="J18" s="57"/>
      <c r="K18" s="9"/>
      <c r="L18" s="9"/>
      <c r="M18" s="9"/>
      <c r="N18" s="9"/>
      <c r="O18" s="9"/>
      <c r="P18" s="9"/>
      <c r="Q18" s="58"/>
      <c r="R18" s="57"/>
      <c r="S18" s="38"/>
      <c r="T18" s="63">
        <f>SUM(T13:T17)</f>
        <v>23600</v>
      </c>
      <c r="U18" s="63"/>
      <c r="V18" s="63">
        <f>SUM(V13:V17)</f>
        <v>2500</v>
      </c>
      <c r="W18" s="63">
        <f>SUM(W13:W17)</f>
        <v>1000</v>
      </c>
      <c r="X18" s="63">
        <f>SUM(X13:X17)</f>
        <v>27100</v>
      </c>
      <c r="Z18" s="19"/>
    </row>
    <row r="19" spans="1:27" ht="15.75" customHeight="1" x14ac:dyDescent="0.2">
      <c r="A19" s="34"/>
      <c r="B19" s="35"/>
      <c r="C19" s="36"/>
      <c r="D19" s="36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37"/>
      <c r="R19" s="9"/>
      <c r="S19" s="38"/>
      <c r="T19" s="39"/>
      <c r="U19" s="40"/>
      <c r="V19" s="39"/>
      <c r="W19" s="39"/>
      <c r="X19" s="41"/>
      <c r="Z19" s="19"/>
    </row>
    <row r="20" spans="1:27" ht="18.75" customHeight="1" x14ac:dyDescent="0.2">
      <c r="A20" s="233" t="s">
        <v>15</v>
      </c>
      <c r="B20" s="220" t="s">
        <v>119</v>
      </c>
      <c r="C20" s="220" t="s">
        <v>27</v>
      </c>
      <c r="D20" s="233" t="s">
        <v>0</v>
      </c>
      <c r="E20" s="220" t="s">
        <v>17</v>
      </c>
      <c r="F20" s="220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20" t="s">
        <v>10</v>
      </c>
      <c r="R20" s="220" t="s">
        <v>11</v>
      </c>
      <c r="S20" s="232" t="s">
        <v>12</v>
      </c>
      <c r="T20" s="232"/>
      <c r="U20" s="232"/>
      <c r="V20" s="232"/>
      <c r="W20" s="232"/>
      <c r="X20" s="232"/>
      <c r="Z20" s="19"/>
    </row>
    <row r="21" spans="1:27" ht="21.75" customHeight="1" x14ac:dyDescent="0.2">
      <c r="A21" s="234"/>
      <c r="B21" s="223"/>
      <c r="C21" s="223"/>
      <c r="D21" s="234"/>
      <c r="E21" s="133" t="s">
        <v>1</v>
      </c>
      <c r="F21" s="133" t="s">
        <v>2</v>
      </c>
      <c r="G21" s="133" t="s">
        <v>3</v>
      </c>
      <c r="H21" s="133" t="s">
        <v>4</v>
      </c>
      <c r="I21" s="133" t="s">
        <v>3</v>
      </c>
      <c r="J21" s="133" t="s">
        <v>5</v>
      </c>
      <c r="K21" s="133" t="s">
        <v>5</v>
      </c>
      <c r="L21" s="133" t="s">
        <v>4</v>
      </c>
      <c r="M21" s="133" t="s">
        <v>6</v>
      </c>
      <c r="N21" s="133" t="s">
        <v>7</v>
      </c>
      <c r="O21" s="133" t="s">
        <v>8</v>
      </c>
      <c r="P21" s="133" t="s">
        <v>9</v>
      </c>
      <c r="Q21" s="223"/>
      <c r="R21" s="223"/>
      <c r="S21" s="134" t="s">
        <v>35</v>
      </c>
      <c r="T21" s="135" t="s">
        <v>18</v>
      </c>
      <c r="U21" s="134" t="s">
        <v>35</v>
      </c>
      <c r="V21" s="135" t="s">
        <v>18</v>
      </c>
      <c r="W21" s="136" t="s">
        <v>31</v>
      </c>
      <c r="X21" s="135" t="s">
        <v>13</v>
      </c>
      <c r="Z21" s="20"/>
    </row>
    <row r="22" spans="1:27" s="4" customFormat="1" ht="30" customHeight="1" x14ac:dyDescent="0.2">
      <c r="A22" s="59"/>
      <c r="B22" s="217" t="s">
        <v>108</v>
      </c>
      <c r="C22" s="217"/>
      <c r="D22" s="217"/>
      <c r="E22" s="229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1"/>
    </row>
    <row r="23" spans="1:27" s="4" customFormat="1" ht="104.25" customHeight="1" x14ac:dyDescent="0.2">
      <c r="A23" s="60" t="s">
        <v>21</v>
      </c>
      <c r="B23" s="169" t="s">
        <v>134</v>
      </c>
      <c r="C23" s="152" t="s">
        <v>78</v>
      </c>
      <c r="D23" s="159" t="s">
        <v>135</v>
      </c>
      <c r="E23" s="163"/>
      <c r="F23" s="163" t="s">
        <v>14</v>
      </c>
      <c r="G23" s="163"/>
      <c r="H23" s="174" t="s">
        <v>14</v>
      </c>
      <c r="I23" s="163"/>
      <c r="J23" s="163"/>
      <c r="K23" s="163"/>
      <c r="L23" s="163"/>
      <c r="M23" s="163"/>
      <c r="N23" s="163"/>
      <c r="O23" s="163"/>
      <c r="P23" s="163"/>
      <c r="Q23" s="153" t="s">
        <v>104</v>
      </c>
      <c r="R23" s="156" t="s">
        <v>64</v>
      </c>
      <c r="S23" s="154" t="s">
        <v>58</v>
      </c>
      <c r="T23" s="61">
        <f>500*2</f>
        <v>1000</v>
      </c>
      <c r="U23" s="157"/>
      <c r="V23" s="191">
        <v>0</v>
      </c>
      <c r="W23" s="61">
        <f>1000*2</f>
        <v>2000</v>
      </c>
      <c r="X23" s="162">
        <f>W23+V23+T23</f>
        <v>3000</v>
      </c>
    </row>
    <row r="24" spans="1:27" s="4" customFormat="1" ht="66" customHeight="1" x14ac:dyDescent="0.2">
      <c r="A24" s="60" t="s">
        <v>30</v>
      </c>
      <c r="B24" s="169" t="s">
        <v>70</v>
      </c>
      <c r="C24" s="156" t="s">
        <v>79</v>
      </c>
      <c r="D24" s="60" t="s">
        <v>82</v>
      </c>
      <c r="E24" s="163" t="s">
        <v>14</v>
      </c>
      <c r="F24" s="163" t="s">
        <v>14</v>
      </c>
      <c r="G24" s="163" t="s">
        <v>14</v>
      </c>
      <c r="H24" s="163" t="s">
        <v>14</v>
      </c>
      <c r="I24" s="163" t="s">
        <v>14</v>
      </c>
      <c r="J24" s="163" t="s">
        <v>14</v>
      </c>
      <c r="K24" s="163" t="s">
        <v>14</v>
      </c>
      <c r="L24" s="163" t="s">
        <v>14</v>
      </c>
      <c r="M24" s="163" t="s">
        <v>14</v>
      </c>
      <c r="N24" s="163" t="s">
        <v>14</v>
      </c>
      <c r="O24" s="163" t="s">
        <v>14</v>
      </c>
      <c r="P24" s="163" t="s">
        <v>14</v>
      </c>
      <c r="Q24" s="153" t="s">
        <v>81</v>
      </c>
      <c r="R24" s="60" t="s">
        <v>63</v>
      </c>
      <c r="S24" s="154" t="s">
        <v>58</v>
      </c>
      <c r="T24" s="61">
        <v>21600</v>
      </c>
      <c r="U24" s="157"/>
      <c r="V24" s="191">
        <v>0</v>
      </c>
      <c r="W24" s="191">
        <v>0</v>
      </c>
      <c r="X24" s="162">
        <f>W24+V24+T24</f>
        <v>21600</v>
      </c>
      <c r="Y24" s="93"/>
    </row>
    <row r="25" spans="1:27" ht="20.25" customHeight="1" x14ac:dyDescent="0.2">
      <c r="A25" s="8"/>
      <c r="B25" s="215" t="s">
        <v>52</v>
      </c>
      <c r="C25" s="215"/>
      <c r="D25" s="21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2">
        <f>SUM(T23:T24)</f>
        <v>22600</v>
      </c>
      <c r="U25" s="82"/>
      <c r="V25" s="82">
        <f>SUM(V23:V24)</f>
        <v>0</v>
      </c>
      <c r="W25" s="82">
        <f>SUM(W23:W24)</f>
        <v>2000</v>
      </c>
      <c r="X25" s="82">
        <f>SUM(X23:X24)</f>
        <v>24600</v>
      </c>
    </row>
    <row r="26" spans="1:27" ht="25.5" customHeight="1" x14ac:dyDescent="0.2">
      <c r="A26" s="126"/>
      <c r="B26" s="216" t="s">
        <v>45</v>
      </c>
      <c r="C26" s="216"/>
      <c r="D26" s="21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81">
        <f>T25+T18</f>
        <v>46200</v>
      </c>
      <c r="U26" s="181"/>
      <c r="V26" s="181">
        <f>V25+V18</f>
        <v>2500</v>
      </c>
      <c r="W26" s="181">
        <f>W25+W18</f>
        <v>3000</v>
      </c>
      <c r="X26" s="181">
        <f>X25+X18</f>
        <v>51700</v>
      </c>
    </row>
    <row r="27" spans="1:27" x14ac:dyDescent="0.2">
      <c r="A27" s="9"/>
      <c r="B27" s="42"/>
      <c r="C27" s="42"/>
      <c r="D27" s="42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22"/>
      <c r="V27" s="9"/>
      <c r="W27" s="9"/>
      <c r="X27" s="8"/>
    </row>
    <row r="28" spans="1:27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22"/>
      <c r="V28" s="9"/>
      <c r="W28" s="9"/>
      <c r="X28" s="9"/>
    </row>
    <row r="29" spans="1:27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23"/>
      <c r="V29" s="10"/>
      <c r="W29" s="10"/>
      <c r="X29" s="10"/>
    </row>
    <row r="30" spans="1:27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23"/>
      <c r="V30" s="10"/>
      <c r="W30" s="10"/>
      <c r="X30" s="10"/>
    </row>
    <row r="31" spans="1:27" s="4" customForma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23"/>
      <c r="V31" s="10"/>
      <c r="W31" s="10"/>
      <c r="X31" s="10"/>
    </row>
    <row r="32" spans="1:27" s="5" customForma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23"/>
      <c r="V32" s="10"/>
      <c r="W32" s="10"/>
      <c r="X32" s="10"/>
    </row>
    <row r="33" spans="1:24" s="5" customFormat="1" x14ac:dyDescent="0.2">
      <c r="A33" s="14"/>
      <c r="B33" s="15"/>
      <c r="C33" s="12"/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2"/>
      <c r="R33" s="12"/>
      <c r="S33" s="11"/>
      <c r="T33" s="11"/>
      <c r="U33" s="24"/>
      <c r="V33" s="11"/>
      <c r="W33" s="11"/>
      <c r="X33" s="11"/>
    </row>
    <row r="34" spans="1:24" s="5" customFormat="1" x14ac:dyDescent="0.2">
      <c r="A34" s="1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25"/>
      <c r="V34" s="15"/>
      <c r="W34" s="15"/>
      <c r="X34" s="15"/>
    </row>
    <row r="35" spans="1:24" s="5" customForma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26"/>
      <c r="V35" s="17"/>
      <c r="W35" s="17"/>
      <c r="X35" s="17"/>
    </row>
    <row r="36" spans="1:24" s="5" customForma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26"/>
      <c r="V36" s="17"/>
      <c r="W36" s="17"/>
      <c r="X36" s="17"/>
    </row>
    <row r="37" spans="1:24" s="5" customFormat="1" x14ac:dyDescent="0.2">
      <c r="U37" s="27"/>
    </row>
    <row r="38" spans="1:24" s="5" customFormat="1" x14ac:dyDescent="0.2">
      <c r="U38" s="27"/>
    </row>
    <row r="39" spans="1:24" s="5" customFormat="1" x14ac:dyDescent="0.2">
      <c r="U39" s="27"/>
    </row>
    <row r="40" spans="1:24" s="5" customFormat="1" x14ac:dyDescent="0.2">
      <c r="U40" s="27"/>
    </row>
    <row r="41" spans="1:24" s="5" customFormat="1" x14ac:dyDescent="0.2">
      <c r="U41" s="27"/>
    </row>
    <row r="42" spans="1:24" s="5" customFormat="1" x14ac:dyDescent="0.2">
      <c r="U42" s="27"/>
    </row>
    <row r="43" spans="1:24" s="5" customFormat="1" x14ac:dyDescent="0.2">
      <c r="U43" s="27"/>
    </row>
    <row r="44" spans="1:24" s="5" customFormat="1" x14ac:dyDescent="0.2">
      <c r="U44" s="27"/>
    </row>
    <row r="45" spans="1:24" s="5" customFormat="1" x14ac:dyDescent="0.2">
      <c r="U45" s="27"/>
    </row>
    <row r="46" spans="1:24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27"/>
      <c r="V46" s="5"/>
      <c r="W46" s="5"/>
      <c r="X46" s="5"/>
    </row>
    <row r="47" spans="1:24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27"/>
      <c r="V47" s="5"/>
      <c r="W47" s="5"/>
      <c r="X47" s="5"/>
    </row>
  </sheetData>
  <mergeCells count="26">
    <mergeCell ref="C20:C21"/>
    <mergeCell ref="D20:D21"/>
    <mergeCell ref="E20:P20"/>
    <mergeCell ref="Q20:Q21"/>
    <mergeCell ref="A1:X1"/>
    <mergeCell ref="A2:X2"/>
    <mergeCell ref="A3:X3"/>
    <mergeCell ref="S10:X10"/>
    <mergeCell ref="D10:D11"/>
    <mergeCell ref="Q10:Q11"/>
    <mergeCell ref="B25:D25"/>
    <mergeCell ref="B26:D26"/>
    <mergeCell ref="B22:D22"/>
    <mergeCell ref="A10:A11"/>
    <mergeCell ref="R10:R11"/>
    <mergeCell ref="C10:C11"/>
    <mergeCell ref="B10:B11"/>
    <mergeCell ref="E10:P10"/>
    <mergeCell ref="B12:D12"/>
    <mergeCell ref="R20:R21"/>
    <mergeCell ref="B18:D18"/>
    <mergeCell ref="E12:X12"/>
    <mergeCell ref="E22:X22"/>
    <mergeCell ref="S20:X20"/>
    <mergeCell ref="A20:A21"/>
    <mergeCell ref="B20:B21"/>
  </mergeCells>
  <phoneticPr fontId="0" type="noConversion"/>
  <printOptions horizontalCentered="1"/>
  <pageMargins left="0.23622047244094491" right="0.23622047244094491" top="0.98425196850393704" bottom="0.39370078740157483" header="0.31496062992125984" footer="0.31496062992125984"/>
  <pageSetup paperSize="5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7"/>
  <sheetViews>
    <sheetView zoomScaleNormal="100" zoomScalePageLayoutView="32" workbookViewId="0">
      <selection activeCell="X17" sqref="A1:X17"/>
    </sheetView>
  </sheetViews>
  <sheetFormatPr baseColWidth="10" defaultRowHeight="12.75" x14ac:dyDescent="0.2"/>
  <cols>
    <col min="1" max="1" width="4.85546875" style="8" customWidth="1"/>
    <col min="2" max="2" width="14.140625" style="6" customWidth="1"/>
    <col min="3" max="3" width="11" style="7" customWidth="1"/>
    <col min="4" max="4" width="14.42578125" style="7" customWidth="1"/>
    <col min="5" max="16" width="2" style="7" customWidth="1"/>
    <col min="17" max="17" width="12" style="8" customWidth="1"/>
    <col min="18" max="18" width="11.7109375" style="7" bestFit="1" customWidth="1"/>
    <col min="19" max="19" width="10.85546875" style="8" customWidth="1"/>
    <col min="20" max="20" width="13.42578125" style="8" customWidth="1"/>
    <col min="21" max="21" width="11.28515625" style="21" customWidth="1"/>
    <col min="22" max="22" width="12.5703125" style="8" customWidth="1"/>
    <col min="23" max="23" width="11.28515625" style="8" customWidth="1"/>
    <col min="24" max="24" width="13" style="8" customWidth="1"/>
  </cols>
  <sheetData>
    <row r="1" spans="1:24" s="2" customFormat="1" ht="19.5" x14ac:dyDescent="0.25">
      <c r="A1" s="235" t="s">
        <v>16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4" s="2" customFormat="1" ht="15.75" x14ac:dyDescent="0.25">
      <c r="A2" s="236" t="s">
        <v>118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2" customFormat="1" ht="15.75" customHeight="1" x14ac:dyDescent="0.25">
      <c r="A3" s="236" t="s">
        <v>76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2" customFormat="1" ht="15.75" customHeight="1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4"/>
      <c r="V4" s="43"/>
      <c r="W4" s="43"/>
      <c r="X4" s="43"/>
    </row>
    <row r="5" spans="1:24" s="2" customFormat="1" ht="12.75" customHeight="1" x14ac:dyDescent="0.25">
      <c r="A5" s="250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43"/>
      <c r="S5" s="43"/>
      <c r="T5" s="43"/>
      <c r="U5" s="44"/>
      <c r="V5" s="43"/>
      <c r="W5" s="43"/>
      <c r="X5" s="43"/>
    </row>
    <row r="6" spans="1:24" x14ac:dyDescent="0.2">
      <c r="A6" s="45" t="s">
        <v>36</v>
      </c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32"/>
      <c r="T6" s="32"/>
      <c r="U6" s="33"/>
      <c r="V6" s="32"/>
      <c r="W6" s="32"/>
      <c r="X6" s="32"/>
    </row>
    <row r="7" spans="1:24" x14ac:dyDescent="0.2">
      <c r="A7" s="45" t="s">
        <v>48</v>
      </c>
      <c r="B7" s="45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32"/>
      <c r="T7" s="32"/>
      <c r="U7" s="33"/>
      <c r="V7" s="32"/>
      <c r="W7" s="32"/>
      <c r="X7" s="32"/>
    </row>
    <row r="8" spans="1:24" x14ac:dyDescent="0.2">
      <c r="A8" s="45" t="s">
        <v>136</v>
      </c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32"/>
      <c r="T8" s="32"/>
      <c r="U8" s="33"/>
      <c r="V8" s="32"/>
      <c r="W8" s="32"/>
      <c r="X8" s="32"/>
    </row>
    <row r="9" spans="1:24" ht="28.5" customHeight="1" x14ac:dyDescent="0.2">
      <c r="A9" s="249" t="s">
        <v>59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</row>
    <row r="11" spans="1:24" s="3" customFormat="1" ht="12.75" customHeight="1" x14ac:dyDescent="0.2">
      <c r="A11" s="233" t="s">
        <v>15</v>
      </c>
      <c r="B11" s="220" t="s">
        <v>119</v>
      </c>
      <c r="C11" s="220" t="s">
        <v>27</v>
      </c>
      <c r="D11" s="233" t="s">
        <v>0</v>
      </c>
      <c r="E11" s="237" t="s">
        <v>17</v>
      </c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8" t="s">
        <v>10</v>
      </c>
      <c r="R11" s="238" t="s">
        <v>11</v>
      </c>
      <c r="S11" s="233" t="s">
        <v>12</v>
      </c>
      <c r="T11" s="233"/>
      <c r="U11" s="233"/>
      <c r="V11" s="233"/>
      <c r="W11" s="233"/>
      <c r="X11" s="233"/>
    </row>
    <row r="12" spans="1:24" s="4" customFormat="1" ht="33" customHeight="1" x14ac:dyDescent="0.2">
      <c r="A12" s="233"/>
      <c r="B12" s="220"/>
      <c r="C12" s="220"/>
      <c r="D12" s="233"/>
      <c r="E12" s="121" t="s">
        <v>1</v>
      </c>
      <c r="F12" s="121" t="s">
        <v>2</v>
      </c>
      <c r="G12" s="121" t="s">
        <v>3</v>
      </c>
      <c r="H12" s="121" t="s">
        <v>4</v>
      </c>
      <c r="I12" s="121" t="s">
        <v>3</v>
      </c>
      <c r="J12" s="121" t="s">
        <v>5</v>
      </c>
      <c r="K12" s="121" t="s">
        <v>5</v>
      </c>
      <c r="L12" s="121" t="s">
        <v>4</v>
      </c>
      <c r="M12" s="121" t="s">
        <v>6</v>
      </c>
      <c r="N12" s="121" t="s">
        <v>7</v>
      </c>
      <c r="O12" s="121" t="s">
        <v>8</v>
      </c>
      <c r="P12" s="121" t="s">
        <v>9</v>
      </c>
      <c r="Q12" s="238"/>
      <c r="R12" s="238"/>
      <c r="S12" s="122" t="s">
        <v>35</v>
      </c>
      <c r="T12" s="103" t="s">
        <v>18</v>
      </c>
      <c r="U12" s="123" t="s">
        <v>35</v>
      </c>
      <c r="V12" s="107" t="s">
        <v>18</v>
      </c>
      <c r="W12" s="108" t="s">
        <v>31</v>
      </c>
      <c r="X12" s="149" t="s">
        <v>13</v>
      </c>
    </row>
    <row r="13" spans="1:24" s="4" customFormat="1" ht="38.25" customHeight="1" x14ac:dyDescent="0.2">
      <c r="A13" s="124">
        <v>1.1000000000000001</v>
      </c>
      <c r="B13" s="242" t="s">
        <v>106</v>
      </c>
      <c r="C13" s="242"/>
      <c r="D13" s="242"/>
      <c r="E13" s="243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5"/>
    </row>
    <row r="14" spans="1:24" s="18" customFormat="1" ht="99.75" customHeight="1" x14ac:dyDescent="0.2">
      <c r="A14" s="110" t="s">
        <v>19</v>
      </c>
      <c r="B14" s="111" t="s">
        <v>105</v>
      </c>
      <c r="C14" s="114" t="s">
        <v>79</v>
      </c>
      <c r="D14" s="110" t="s">
        <v>50</v>
      </c>
      <c r="E14" s="110"/>
      <c r="F14" s="110"/>
      <c r="G14" s="110" t="s">
        <v>14</v>
      </c>
      <c r="H14" s="110"/>
      <c r="I14" s="110"/>
      <c r="J14" s="110"/>
      <c r="K14" s="110" t="s">
        <v>14</v>
      </c>
      <c r="L14" s="110"/>
      <c r="M14" s="110"/>
      <c r="N14" s="110"/>
      <c r="O14" s="110"/>
      <c r="P14" s="110"/>
      <c r="Q14" s="78" t="s">
        <v>83</v>
      </c>
      <c r="R14" s="110" t="s">
        <v>62</v>
      </c>
      <c r="S14" s="132" t="s">
        <v>58</v>
      </c>
      <c r="T14" s="112">
        <v>3000</v>
      </c>
      <c r="U14" s="64" t="s">
        <v>69</v>
      </c>
      <c r="V14" s="112">
        <v>0</v>
      </c>
      <c r="W14" s="191">
        <v>10000</v>
      </c>
      <c r="X14" s="112">
        <f>T14+V14+W14</f>
        <v>13000</v>
      </c>
    </row>
    <row r="15" spans="1:24" s="18" customFormat="1" ht="27.75" customHeight="1" x14ac:dyDescent="0.2">
      <c r="A15" s="114">
        <v>1.2</v>
      </c>
      <c r="B15" s="239" t="s">
        <v>107</v>
      </c>
      <c r="C15" s="240"/>
      <c r="D15" s="241"/>
      <c r="E15" s="246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8"/>
    </row>
    <row r="16" spans="1:24" s="1" customFormat="1" ht="79.5" customHeight="1" x14ac:dyDescent="0.2">
      <c r="A16" s="114" t="s">
        <v>72</v>
      </c>
      <c r="B16" s="67" t="s">
        <v>109</v>
      </c>
      <c r="C16" s="114" t="s">
        <v>78</v>
      </c>
      <c r="D16" s="114" t="s">
        <v>73</v>
      </c>
      <c r="E16" s="79"/>
      <c r="F16" s="79"/>
      <c r="G16" s="79"/>
      <c r="H16" s="114" t="s">
        <v>14</v>
      </c>
      <c r="I16" s="114"/>
      <c r="J16" s="114"/>
      <c r="K16" s="114" t="s">
        <v>14</v>
      </c>
      <c r="L16" s="114"/>
      <c r="M16" s="114"/>
      <c r="N16" s="114"/>
      <c r="O16" s="79"/>
      <c r="P16" s="79"/>
      <c r="Q16" s="78" t="s">
        <v>83</v>
      </c>
      <c r="R16" s="114" t="s">
        <v>137</v>
      </c>
      <c r="S16" s="114" t="s">
        <v>58</v>
      </c>
      <c r="T16" s="65">
        <v>2500</v>
      </c>
      <c r="U16" s="113"/>
      <c r="V16" s="191">
        <v>0</v>
      </c>
      <c r="W16" s="175">
        <f>600*3</f>
        <v>1800</v>
      </c>
      <c r="X16" s="80">
        <f>T16+V16+W16</f>
        <v>4300</v>
      </c>
    </row>
    <row r="17" spans="1:24" s="127" customFormat="1" ht="28.5" customHeight="1" x14ac:dyDescent="0.2">
      <c r="A17" s="126"/>
      <c r="B17" s="216" t="s">
        <v>45</v>
      </c>
      <c r="C17" s="216"/>
      <c r="D17" s="21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76">
        <f>SUM(T13:T16)</f>
        <v>5500</v>
      </c>
      <c r="U17" s="176"/>
      <c r="V17" s="176">
        <f>SUM(V13:V16)</f>
        <v>0</v>
      </c>
      <c r="W17" s="177">
        <f>SUM(W13:W16)</f>
        <v>11800</v>
      </c>
      <c r="X17" s="178">
        <f>SUM(X13:X16)</f>
        <v>17300</v>
      </c>
    </row>
  </sheetData>
  <mergeCells count="19">
    <mergeCell ref="A9:X9"/>
    <mergeCell ref="C11:C12"/>
    <mergeCell ref="B11:B12"/>
    <mergeCell ref="A11:A12"/>
    <mergeCell ref="A1:X1"/>
    <mergeCell ref="A2:X2"/>
    <mergeCell ref="A3:X3"/>
    <mergeCell ref="A5:B5"/>
    <mergeCell ref="C5:Q5"/>
    <mergeCell ref="B17:D17"/>
    <mergeCell ref="S11:X11"/>
    <mergeCell ref="D11:D12"/>
    <mergeCell ref="E11:P11"/>
    <mergeCell ref="Q11:Q12"/>
    <mergeCell ref="B15:D15"/>
    <mergeCell ref="B13:D13"/>
    <mergeCell ref="R11:R12"/>
    <mergeCell ref="E13:X13"/>
    <mergeCell ref="E15:X15"/>
  </mergeCells>
  <printOptions horizontalCentered="1"/>
  <pageMargins left="3.937007874015748E-2" right="3.937007874015748E-2" top="0.94488188976377963" bottom="0.35433070866141736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0"/>
  <sheetViews>
    <sheetView showWhiteSpace="0" topLeftCell="C19" zoomScaleNormal="100" workbookViewId="0">
      <selection sqref="A1:X29"/>
    </sheetView>
  </sheetViews>
  <sheetFormatPr baseColWidth="10" defaultColWidth="10.85546875" defaultRowHeight="12" x14ac:dyDescent="0.2"/>
  <cols>
    <col min="1" max="1" width="5.28515625" style="75" customWidth="1"/>
    <col min="2" max="2" width="23.85546875" style="75" customWidth="1"/>
    <col min="3" max="3" width="11.42578125" style="75" customWidth="1"/>
    <col min="4" max="4" width="28.7109375" style="75" customWidth="1"/>
    <col min="5" max="16" width="2.7109375" style="75" customWidth="1"/>
    <col min="17" max="17" width="16.42578125" style="75" customWidth="1"/>
    <col min="18" max="18" width="13.42578125" style="75" customWidth="1"/>
    <col min="19" max="19" width="10.85546875" style="75"/>
    <col min="20" max="20" width="10.28515625" style="75" customWidth="1"/>
    <col min="21" max="21" width="11" style="75" customWidth="1"/>
    <col min="22" max="22" width="12.7109375" style="75" customWidth="1"/>
    <col min="23" max="23" width="10.42578125" style="75" customWidth="1"/>
    <col min="24" max="24" width="11.7109375" style="75" customWidth="1"/>
    <col min="25" max="16384" width="10.85546875" style="75"/>
  </cols>
  <sheetData>
    <row r="1" spans="1:24" ht="19.5" x14ac:dyDescent="0.2">
      <c r="A1" s="235" t="s">
        <v>16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4" ht="15.75" x14ac:dyDescent="0.2">
      <c r="A2" s="236" t="s">
        <v>118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ht="15.75" x14ac:dyDescent="0.2">
      <c r="A3" s="236" t="s">
        <v>76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</row>
    <row r="5" spans="1:24" x14ac:dyDescent="0.2">
      <c r="A5" s="271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69"/>
      <c r="S5" s="69"/>
      <c r="T5" s="69"/>
      <c r="U5" s="69"/>
      <c r="V5" s="69"/>
      <c r="W5" s="69"/>
      <c r="X5" s="69"/>
    </row>
    <row r="6" spans="1:24" x14ac:dyDescent="0.2">
      <c r="A6" s="77" t="s">
        <v>36</v>
      </c>
      <c r="B6" s="77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  <c r="T6" s="74"/>
      <c r="U6" s="74"/>
      <c r="V6" s="74"/>
      <c r="W6" s="74"/>
      <c r="X6" s="74"/>
    </row>
    <row r="7" spans="1:24" x14ac:dyDescent="0.2">
      <c r="A7" s="77" t="s">
        <v>47</v>
      </c>
      <c r="B7" s="77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4"/>
      <c r="T7" s="74"/>
      <c r="U7" s="74"/>
      <c r="V7" s="74"/>
      <c r="W7" s="74"/>
      <c r="X7" s="74"/>
    </row>
    <row r="8" spans="1:24" x14ac:dyDescent="0.2">
      <c r="A8" s="77" t="s">
        <v>49</v>
      </c>
      <c r="B8" s="77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4"/>
      <c r="T8" s="74"/>
      <c r="U8" s="74"/>
      <c r="V8" s="74"/>
      <c r="W8" s="74"/>
      <c r="X8" s="74"/>
    </row>
    <row r="9" spans="1:24" ht="25.15" customHeight="1" x14ac:dyDescent="0.2">
      <c r="A9" s="265" t="s">
        <v>93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</row>
    <row r="10" spans="1:24" x14ac:dyDescent="0.2">
      <c r="B10" s="68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R10" s="76"/>
    </row>
    <row r="11" spans="1:24" x14ac:dyDescent="0.2">
      <c r="A11" s="254" t="s">
        <v>15</v>
      </c>
      <c r="B11" s="266" t="s">
        <v>119</v>
      </c>
      <c r="C11" s="266" t="s">
        <v>27</v>
      </c>
      <c r="D11" s="254" t="s">
        <v>0</v>
      </c>
      <c r="E11" s="267" t="s">
        <v>17</v>
      </c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56" t="s">
        <v>10</v>
      </c>
      <c r="R11" s="256" t="s">
        <v>11</v>
      </c>
      <c r="S11" s="264" t="s">
        <v>12</v>
      </c>
      <c r="T11" s="264"/>
      <c r="U11" s="264"/>
      <c r="V11" s="264"/>
      <c r="W11" s="264"/>
      <c r="X11" s="264"/>
    </row>
    <row r="12" spans="1:24" ht="12" customHeight="1" x14ac:dyDescent="0.2">
      <c r="A12" s="254"/>
      <c r="B12" s="266"/>
      <c r="C12" s="266"/>
      <c r="D12" s="254"/>
      <c r="E12" s="182" t="s">
        <v>1</v>
      </c>
      <c r="F12" s="182" t="s">
        <v>2</v>
      </c>
      <c r="G12" s="182" t="s">
        <v>3</v>
      </c>
      <c r="H12" s="182" t="s">
        <v>4</v>
      </c>
      <c r="I12" s="182" t="s">
        <v>3</v>
      </c>
      <c r="J12" s="182" t="s">
        <v>5</v>
      </c>
      <c r="K12" s="182" t="s">
        <v>5</v>
      </c>
      <c r="L12" s="182" t="s">
        <v>4</v>
      </c>
      <c r="M12" s="182" t="s">
        <v>6</v>
      </c>
      <c r="N12" s="182" t="s">
        <v>7</v>
      </c>
      <c r="O12" s="182" t="s">
        <v>8</v>
      </c>
      <c r="P12" s="182" t="s">
        <v>9</v>
      </c>
      <c r="Q12" s="256"/>
      <c r="R12" s="256"/>
      <c r="S12" s="183" t="s">
        <v>35</v>
      </c>
      <c r="T12" s="184" t="s">
        <v>18</v>
      </c>
      <c r="U12" s="185" t="s">
        <v>35</v>
      </c>
      <c r="V12" s="186" t="s">
        <v>18</v>
      </c>
      <c r="W12" s="187" t="s">
        <v>31</v>
      </c>
      <c r="X12" s="184" t="s">
        <v>13</v>
      </c>
    </row>
    <row r="13" spans="1:24" ht="29.25" customHeight="1" x14ac:dyDescent="0.2">
      <c r="A13" s="124" t="s">
        <v>34</v>
      </c>
      <c r="B13" s="242" t="s">
        <v>123</v>
      </c>
      <c r="C13" s="242"/>
      <c r="D13" s="242"/>
      <c r="E13" s="268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70"/>
    </row>
    <row r="14" spans="1:24" ht="54" customHeight="1" x14ac:dyDescent="0.2">
      <c r="A14" s="84" t="s">
        <v>19</v>
      </c>
      <c r="B14" s="115" t="s">
        <v>138</v>
      </c>
      <c r="C14" s="210" t="s">
        <v>78</v>
      </c>
      <c r="D14" s="114" t="s">
        <v>95</v>
      </c>
      <c r="E14" s="84"/>
      <c r="F14" s="84"/>
      <c r="G14" s="84"/>
      <c r="H14" s="84"/>
      <c r="I14" s="116" t="s">
        <v>14</v>
      </c>
      <c r="J14" s="116"/>
      <c r="K14" s="116" t="s">
        <v>14</v>
      </c>
      <c r="L14" s="116"/>
      <c r="M14" s="116" t="s">
        <v>14</v>
      </c>
      <c r="N14" s="116"/>
      <c r="O14" s="116"/>
      <c r="P14" s="84"/>
      <c r="Q14" s="78" t="s">
        <v>116</v>
      </c>
      <c r="R14" s="114" t="s">
        <v>144</v>
      </c>
      <c r="S14" s="197" t="s">
        <v>61</v>
      </c>
      <c r="T14" s="211">
        <v>2500</v>
      </c>
      <c r="U14" s="211" t="s">
        <v>85</v>
      </c>
      <c r="V14" s="211">
        <v>1500</v>
      </c>
      <c r="W14" s="211">
        <v>1500</v>
      </c>
      <c r="X14" s="212">
        <f>T14+V14+W14</f>
        <v>5500</v>
      </c>
    </row>
    <row r="15" spans="1:24" s="148" customFormat="1" ht="18" customHeight="1" x14ac:dyDescent="0.2">
      <c r="A15" s="196"/>
      <c r="B15" s="259" t="s">
        <v>52</v>
      </c>
      <c r="C15" s="259"/>
      <c r="D15" s="259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37"/>
      <c r="R15" s="137"/>
      <c r="S15" s="137"/>
      <c r="T15" s="178">
        <f>SUM(T14:T14)</f>
        <v>2500</v>
      </c>
      <c r="U15" s="178"/>
      <c r="V15" s="178">
        <f>SUM(V14:V14)</f>
        <v>1500</v>
      </c>
      <c r="W15" s="178">
        <f>SUM(W14:W14)</f>
        <v>1500</v>
      </c>
      <c r="X15" s="178">
        <f>SUM(X14:X14)</f>
        <v>5500</v>
      </c>
    </row>
    <row r="16" spans="1:24" ht="18.75" customHeight="1" x14ac:dyDescent="0.2">
      <c r="B16" s="100"/>
      <c r="C16" s="100"/>
      <c r="D16" s="100"/>
      <c r="T16" s="101"/>
      <c r="U16" s="101"/>
      <c r="V16" s="101"/>
      <c r="W16" s="101"/>
      <c r="X16" s="101"/>
    </row>
    <row r="17" spans="1:24" x14ac:dyDescent="0.2">
      <c r="A17" s="252" t="s">
        <v>23</v>
      </c>
      <c r="B17" s="252"/>
      <c r="C17" s="253" t="s">
        <v>37</v>
      </c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73"/>
      <c r="S17" s="74"/>
      <c r="T17" s="74"/>
      <c r="U17" s="74"/>
      <c r="V17" s="74"/>
      <c r="W17" s="74"/>
      <c r="X17" s="188"/>
    </row>
    <row r="18" spans="1:24" x14ac:dyDescent="0.2">
      <c r="A18" s="252" t="s">
        <v>24</v>
      </c>
      <c r="B18" s="252"/>
      <c r="C18" s="253" t="s">
        <v>86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73"/>
      <c r="S18" s="74"/>
      <c r="T18" s="74"/>
      <c r="U18" s="74"/>
      <c r="V18" s="74"/>
      <c r="W18" s="74"/>
      <c r="X18" s="188"/>
    </row>
    <row r="19" spans="1:24" x14ac:dyDescent="0.2">
      <c r="A19" s="252" t="s">
        <v>25</v>
      </c>
      <c r="B19" s="252"/>
      <c r="C19" s="253" t="s">
        <v>87</v>
      </c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73"/>
      <c r="S19" s="74"/>
      <c r="T19" s="74"/>
      <c r="U19" s="74"/>
      <c r="V19" s="74"/>
      <c r="W19" s="74"/>
      <c r="X19" s="74"/>
    </row>
    <row r="20" spans="1:24" ht="12" customHeight="1" x14ac:dyDescent="0.2">
      <c r="A20" s="252" t="s">
        <v>26</v>
      </c>
      <c r="B20" s="252"/>
      <c r="C20" s="253" t="s">
        <v>88</v>
      </c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</row>
    <row r="21" spans="1:24" ht="12" customHeight="1" x14ac:dyDescent="0.2"/>
    <row r="22" spans="1:24" ht="12" customHeight="1" x14ac:dyDescent="0.2">
      <c r="A22" s="254" t="s">
        <v>15</v>
      </c>
      <c r="B22" s="221" t="s">
        <v>119</v>
      </c>
      <c r="C22" s="221" t="s">
        <v>27</v>
      </c>
      <c r="D22" s="254" t="s">
        <v>0</v>
      </c>
      <c r="E22" s="256" t="s">
        <v>17</v>
      </c>
      <c r="F22" s="256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 t="s">
        <v>10</v>
      </c>
      <c r="R22" s="256" t="s">
        <v>11</v>
      </c>
      <c r="S22" s="254" t="s">
        <v>12</v>
      </c>
      <c r="T22" s="254"/>
      <c r="U22" s="254"/>
      <c r="V22" s="254"/>
      <c r="W22" s="254"/>
      <c r="X22" s="254"/>
    </row>
    <row r="23" spans="1:24" ht="25.5" customHeight="1" x14ac:dyDescent="0.2">
      <c r="A23" s="255"/>
      <c r="B23" s="222"/>
      <c r="C23" s="222"/>
      <c r="D23" s="255"/>
      <c r="E23" s="138" t="s">
        <v>1</v>
      </c>
      <c r="F23" s="138" t="s">
        <v>2</v>
      </c>
      <c r="G23" s="138" t="s">
        <v>3</v>
      </c>
      <c r="H23" s="138" t="s">
        <v>4</v>
      </c>
      <c r="I23" s="138" t="s">
        <v>3</v>
      </c>
      <c r="J23" s="138" t="s">
        <v>5</v>
      </c>
      <c r="K23" s="138" t="s">
        <v>5</v>
      </c>
      <c r="L23" s="138" t="s">
        <v>4</v>
      </c>
      <c r="M23" s="138" t="s">
        <v>6</v>
      </c>
      <c r="N23" s="138" t="s">
        <v>7</v>
      </c>
      <c r="O23" s="138" t="s">
        <v>8</v>
      </c>
      <c r="P23" s="138" t="s">
        <v>9</v>
      </c>
      <c r="Q23" s="257"/>
      <c r="R23" s="257"/>
      <c r="S23" s="139" t="s">
        <v>35</v>
      </c>
      <c r="T23" s="179" t="s">
        <v>18</v>
      </c>
      <c r="U23" s="189" t="s">
        <v>35</v>
      </c>
      <c r="V23" s="140" t="s">
        <v>18</v>
      </c>
      <c r="W23" s="141" t="s">
        <v>31</v>
      </c>
      <c r="X23" s="179" t="s">
        <v>13</v>
      </c>
    </row>
    <row r="24" spans="1:24" ht="29.25" customHeight="1" x14ac:dyDescent="0.2">
      <c r="A24" s="116" t="s">
        <v>89</v>
      </c>
      <c r="B24" s="260" t="s">
        <v>139</v>
      </c>
      <c r="C24" s="260"/>
      <c r="D24" s="260"/>
      <c r="E24" s="261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3"/>
    </row>
    <row r="25" spans="1:24" ht="65.25" customHeight="1" x14ac:dyDescent="0.2">
      <c r="A25" s="116" t="s">
        <v>72</v>
      </c>
      <c r="B25" s="198" t="s">
        <v>140</v>
      </c>
      <c r="C25" s="142" t="s">
        <v>78</v>
      </c>
      <c r="D25" s="142" t="s">
        <v>141</v>
      </c>
      <c r="E25" s="116"/>
      <c r="F25" s="116"/>
      <c r="G25" s="116" t="s">
        <v>14</v>
      </c>
      <c r="H25" s="116"/>
      <c r="I25" s="116"/>
      <c r="J25" s="116" t="s">
        <v>14</v>
      </c>
      <c r="K25" s="116"/>
      <c r="L25" s="116"/>
      <c r="M25" s="116"/>
      <c r="N25" s="116"/>
      <c r="O25" s="116"/>
      <c r="P25" s="116"/>
      <c r="Q25" s="78" t="s">
        <v>94</v>
      </c>
      <c r="R25" s="116" t="s">
        <v>40</v>
      </c>
      <c r="S25" s="116" t="s">
        <v>61</v>
      </c>
      <c r="T25" s="191">
        <v>1000</v>
      </c>
      <c r="U25" s="62" t="s">
        <v>91</v>
      </c>
      <c r="V25" s="191">
        <f>1000*5</f>
        <v>5000</v>
      </c>
      <c r="W25" s="191">
        <v>0</v>
      </c>
      <c r="X25" s="65">
        <f>W25+V25+T25</f>
        <v>6000</v>
      </c>
    </row>
    <row r="26" spans="1:24" ht="54" customHeight="1" x14ac:dyDescent="0.2">
      <c r="A26" s="114" t="s">
        <v>111</v>
      </c>
      <c r="B26" s="86" t="s">
        <v>90</v>
      </c>
      <c r="C26" s="142" t="s">
        <v>78</v>
      </c>
      <c r="D26" s="114" t="s">
        <v>143</v>
      </c>
      <c r="E26" s="114"/>
      <c r="F26" s="114"/>
      <c r="G26" s="114"/>
      <c r="H26" s="114" t="s">
        <v>14</v>
      </c>
      <c r="I26" s="114"/>
      <c r="J26" s="114" t="s">
        <v>14</v>
      </c>
      <c r="K26" s="114"/>
      <c r="L26" s="114" t="s">
        <v>14</v>
      </c>
      <c r="M26" s="114"/>
      <c r="N26" s="114" t="s">
        <v>14</v>
      </c>
      <c r="O26" s="114"/>
      <c r="P26" s="114"/>
      <c r="Q26" s="78" t="s">
        <v>94</v>
      </c>
      <c r="R26" s="199" t="s">
        <v>40</v>
      </c>
      <c r="S26" s="116" t="s">
        <v>61</v>
      </c>
      <c r="T26" s="200">
        <v>1000</v>
      </c>
      <c r="U26" s="167" t="s">
        <v>91</v>
      </c>
      <c r="V26" s="200">
        <v>4500</v>
      </c>
      <c r="W26" s="200">
        <v>0</v>
      </c>
      <c r="X26" s="201">
        <f>W26+V26+T26</f>
        <v>5500</v>
      </c>
    </row>
    <row r="27" spans="1:24" ht="40.5" customHeight="1" x14ac:dyDescent="0.2">
      <c r="A27" s="84" t="s">
        <v>110</v>
      </c>
      <c r="B27" s="115" t="s">
        <v>67</v>
      </c>
      <c r="C27" s="81" t="s">
        <v>78</v>
      </c>
      <c r="D27" s="147" t="s">
        <v>142</v>
      </c>
      <c r="E27" s="84"/>
      <c r="F27" s="84"/>
      <c r="G27" s="84"/>
      <c r="H27" s="84"/>
      <c r="I27" s="116" t="s">
        <v>14</v>
      </c>
      <c r="J27" s="116"/>
      <c r="K27" s="116" t="s">
        <v>14</v>
      </c>
      <c r="L27" s="116"/>
      <c r="M27" s="116" t="s">
        <v>14</v>
      </c>
      <c r="N27" s="116"/>
      <c r="O27" s="116"/>
      <c r="P27" s="84"/>
      <c r="Q27" s="78" t="s">
        <v>94</v>
      </c>
      <c r="R27" s="114" t="s">
        <v>103</v>
      </c>
      <c r="S27" s="197" t="s">
        <v>61</v>
      </c>
      <c r="T27" s="64">
        <v>1000</v>
      </c>
      <c r="U27" s="64"/>
      <c r="V27" s="191">
        <v>0</v>
      </c>
      <c r="W27" s="191">
        <v>0</v>
      </c>
      <c r="X27" s="66">
        <f>T27+V27+W27</f>
        <v>1000</v>
      </c>
    </row>
    <row r="28" spans="1:24" ht="14.25" customHeight="1" x14ac:dyDescent="0.2">
      <c r="A28" s="192"/>
      <c r="B28" s="258" t="s">
        <v>52</v>
      </c>
      <c r="C28" s="258"/>
      <c r="D28" s="258"/>
      <c r="E28" s="192"/>
      <c r="F28" s="192"/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3">
        <f>SUM(T25:T27)</f>
        <v>3000</v>
      </c>
      <c r="U28" s="193"/>
      <c r="V28" s="193">
        <f>SUM(V25:V27)</f>
        <v>9500</v>
      </c>
      <c r="W28" s="193">
        <f>SUM(W25:W27)</f>
        <v>0</v>
      </c>
      <c r="X28" s="193">
        <f>SUM(X25:X27)</f>
        <v>12500</v>
      </c>
    </row>
    <row r="29" spans="1:24" ht="15.75" customHeight="1" x14ac:dyDescent="0.2">
      <c r="A29" s="192"/>
      <c r="B29" s="251" t="s">
        <v>92</v>
      </c>
      <c r="C29" s="251"/>
      <c r="D29" s="251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5">
        <f>T28+T15</f>
        <v>5500</v>
      </c>
      <c r="U29" s="195"/>
      <c r="V29" s="195">
        <f>V28+V15</f>
        <v>11000</v>
      </c>
      <c r="W29" s="195">
        <f>W28+W15</f>
        <v>1500</v>
      </c>
      <c r="X29" s="195">
        <f>X28+X15</f>
        <v>18000</v>
      </c>
    </row>
    <row r="30" spans="1:24" x14ac:dyDescent="0.2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</row>
  </sheetData>
  <mergeCells count="37">
    <mergeCell ref="A1:X1"/>
    <mergeCell ref="A2:X2"/>
    <mergeCell ref="A3:X3"/>
    <mergeCell ref="A5:B5"/>
    <mergeCell ref="C5:Q5"/>
    <mergeCell ref="R11:R12"/>
    <mergeCell ref="S11:X11"/>
    <mergeCell ref="B13:D13"/>
    <mergeCell ref="A9:X9"/>
    <mergeCell ref="A11:A12"/>
    <mergeCell ref="B11:B12"/>
    <mergeCell ref="C11:C12"/>
    <mergeCell ref="D11:D12"/>
    <mergeCell ref="E11:P11"/>
    <mergeCell ref="Q11:Q12"/>
    <mergeCell ref="E13:X13"/>
    <mergeCell ref="S22:X22"/>
    <mergeCell ref="B15:D15"/>
    <mergeCell ref="A20:B20"/>
    <mergeCell ref="B24:D24"/>
    <mergeCell ref="E24:X24"/>
    <mergeCell ref="B29:D29"/>
    <mergeCell ref="A17:B17"/>
    <mergeCell ref="C17:Q17"/>
    <mergeCell ref="A18:B18"/>
    <mergeCell ref="C18:Q18"/>
    <mergeCell ref="A19:B19"/>
    <mergeCell ref="C19:Q19"/>
    <mergeCell ref="C20:X20"/>
    <mergeCell ref="A22:A23"/>
    <mergeCell ref="B22:B23"/>
    <mergeCell ref="C22:C23"/>
    <mergeCell ref="D22:D23"/>
    <mergeCell ref="E22:P22"/>
    <mergeCell ref="Q22:Q23"/>
    <mergeCell ref="R22:R23"/>
    <mergeCell ref="B28:D28"/>
  </mergeCells>
  <printOptions horizontalCentered="1"/>
  <pageMargins left="0.23622047244094491" right="0.23622047244094491" top="0.74803149606299213" bottom="0.39370078740157483" header="0.31496062992125984" footer="0.31496062992125984"/>
  <pageSetup paperSize="5" scale="8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5"/>
  <sheetViews>
    <sheetView zoomScale="62" zoomScaleNormal="62" workbookViewId="0">
      <selection activeCell="X25" sqref="A1:X25"/>
    </sheetView>
  </sheetViews>
  <sheetFormatPr baseColWidth="10" defaultColWidth="10.85546875" defaultRowHeight="12" x14ac:dyDescent="0.2"/>
  <cols>
    <col min="1" max="1" width="5.140625" style="75" customWidth="1"/>
    <col min="2" max="2" width="23.42578125" style="68" customWidth="1"/>
    <col min="3" max="3" width="11.7109375" style="76" customWidth="1"/>
    <col min="4" max="4" width="15.5703125" style="76" customWidth="1"/>
    <col min="5" max="16" width="2.140625" style="76" customWidth="1"/>
    <col min="17" max="17" width="12.140625" style="75" customWidth="1"/>
    <col min="18" max="18" width="12.140625" style="76" customWidth="1"/>
    <col min="19" max="19" width="10.85546875" style="75" bestFit="1" customWidth="1"/>
    <col min="20" max="20" width="11.42578125" style="75" customWidth="1"/>
    <col min="21" max="21" width="9.140625" style="75" customWidth="1"/>
    <col min="22" max="22" width="13.28515625" style="75" customWidth="1"/>
    <col min="23" max="23" width="11" style="75" customWidth="1"/>
    <col min="24" max="24" width="12.42578125" style="75" customWidth="1"/>
    <col min="25" max="16384" width="10.85546875" style="75"/>
  </cols>
  <sheetData>
    <row r="1" spans="1:24" s="70" customFormat="1" ht="19.5" x14ac:dyDescent="0.2">
      <c r="A1" s="235" t="s">
        <v>16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</row>
    <row r="2" spans="1:24" s="70" customFormat="1" ht="15.75" x14ac:dyDescent="0.2">
      <c r="A2" s="236" t="s">
        <v>118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</row>
    <row r="3" spans="1:24" s="70" customFormat="1" ht="15.75" customHeight="1" x14ac:dyDescent="0.2">
      <c r="A3" s="236" t="s">
        <v>76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24" s="70" customFormat="1" ht="23.25" customHeight="1" x14ac:dyDescent="0.2">
      <c r="A4" s="271"/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69"/>
      <c r="S4" s="69"/>
      <c r="T4" s="69"/>
      <c r="U4" s="69"/>
      <c r="V4" s="69"/>
      <c r="W4" s="69"/>
      <c r="X4" s="69"/>
    </row>
    <row r="5" spans="1:24" x14ac:dyDescent="0.2">
      <c r="A5" s="252" t="s">
        <v>39</v>
      </c>
      <c r="B5" s="252"/>
      <c r="C5" s="253" t="s">
        <v>37</v>
      </c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73"/>
      <c r="S5" s="74"/>
    </row>
    <row r="6" spans="1:24" x14ac:dyDescent="0.2">
      <c r="A6" s="252" t="s">
        <v>24</v>
      </c>
      <c r="B6" s="252"/>
      <c r="C6" s="253" t="s">
        <v>32</v>
      </c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73"/>
      <c r="S6" s="74"/>
    </row>
    <row r="7" spans="1:24" x14ac:dyDescent="0.2">
      <c r="A7" s="252" t="s">
        <v>25</v>
      </c>
      <c r="B7" s="252"/>
      <c r="C7" s="253" t="s">
        <v>33</v>
      </c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73"/>
      <c r="S7" s="74"/>
    </row>
    <row r="8" spans="1:24" ht="15" customHeight="1" x14ac:dyDescent="0.2">
      <c r="A8" s="77" t="s">
        <v>26</v>
      </c>
      <c r="B8" s="77"/>
      <c r="C8" s="253" t="s">
        <v>101</v>
      </c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</row>
    <row r="9" spans="1:24" ht="15" customHeight="1" x14ac:dyDescent="0.2">
      <c r="A9" s="71"/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</row>
    <row r="10" spans="1:24" ht="15" customHeight="1" x14ac:dyDescent="0.2">
      <c r="A10" s="254" t="s">
        <v>15</v>
      </c>
      <c r="B10" s="256" t="s">
        <v>119</v>
      </c>
      <c r="C10" s="256" t="s">
        <v>27</v>
      </c>
      <c r="D10" s="254" t="s">
        <v>0</v>
      </c>
      <c r="E10" s="256" t="s">
        <v>17</v>
      </c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 t="s">
        <v>126</v>
      </c>
      <c r="R10" s="256" t="s">
        <v>11</v>
      </c>
      <c r="S10" s="254" t="s">
        <v>12</v>
      </c>
      <c r="T10" s="254"/>
      <c r="U10" s="254"/>
      <c r="V10" s="254"/>
      <c r="W10" s="254"/>
      <c r="X10" s="254"/>
    </row>
    <row r="11" spans="1:24" ht="24" customHeight="1" x14ac:dyDescent="0.2">
      <c r="A11" s="254"/>
      <c r="B11" s="256"/>
      <c r="C11" s="256"/>
      <c r="D11" s="254"/>
      <c r="E11" s="117" t="s">
        <v>1</v>
      </c>
      <c r="F11" s="117" t="s">
        <v>2</v>
      </c>
      <c r="G11" s="117" t="s">
        <v>3</v>
      </c>
      <c r="H11" s="117" t="s">
        <v>4</v>
      </c>
      <c r="I11" s="117" t="s">
        <v>3</v>
      </c>
      <c r="J11" s="117" t="s">
        <v>5</v>
      </c>
      <c r="K11" s="117" t="s">
        <v>5</v>
      </c>
      <c r="L11" s="117" t="s">
        <v>4</v>
      </c>
      <c r="M11" s="117" t="s">
        <v>6</v>
      </c>
      <c r="N11" s="117" t="s">
        <v>7</v>
      </c>
      <c r="O11" s="117" t="s">
        <v>8</v>
      </c>
      <c r="P11" s="117" t="s">
        <v>9</v>
      </c>
      <c r="Q11" s="256"/>
      <c r="R11" s="256"/>
      <c r="S11" s="104" t="s">
        <v>28</v>
      </c>
      <c r="T11" s="104" t="s">
        <v>18</v>
      </c>
      <c r="U11" s="118" t="s">
        <v>35</v>
      </c>
      <c r="V11" s="119" t="s">
        <v>18</v>
      </c>
      <c r="W11" s="120" t="s">
        <v>31</v>
      </c>
      <c r="X11" s="104" t="s">
        <v>13</v>
      </c>
    </row>
    <row r="12" spans="1:24" ht="27" customHeight="1" x14ac:dyDescent="0.2">
      <c r="A12" s="125" t="s">
        <v>34</v>
      </c>
      <c r="B12" s="274" t="s">
        <v>124</v>
      </c>
      <c r="C12" s="274"/>
      <c r="D12" s="274"/>
      <c r="E12" s="279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1"/>
    </row>
    <row r="13" spans="1:24" ht="52.5" customHeight="1" x14ac:dyDescent="0.2">
      <c r="A13" s="78" t="s">
        <v>19</v>
      </c>
      <c r="B13" s="56" t="s">
        <v>117</v>
      </c>
      <c r="C13" s="114" t="s">
        <v>79</v>
      </c>
      <c r="D13" s="78" t="s">
        <v>112</v>
      </c>
      <c r="E13" s="78"/>
      <c r="F13" s="78"/>
      <c r="G13" s="78" t="s">
        <v>14</v>
      </c>
      <c r="H13" s="78" t="s">
        <v>14</v>
      </c>
      <c r="I13" s="78"/>
      <c r="J13" s="78"/>
      <c r="K13" s="78"/>
      <c r="L13" s="78"/>
      <c r="M13" s="78"/>
      <c r="N13" s="78"/>
      <c r="O13" s="78"/>
      <c r="P13" s="78"/>
      <c r="Q13" s="78" t="s">
        <v>99</v>
      </c>
      <c r="R13" s="78" t="s">
        <v>40</v>
      </c>
      <c r="S13" s="78" t="s">
        <v>58</v>
      </c>
      <c r="T13" s="54">
        <v>1500</v>
      </c>
      <c r="U13" s="54" t="s">
        <v>74</v>
      </c>
      <c r="V13" s="54">
        <v>5000</v>
      </c>
      <c r="W13" s="55">
        <v>3000</v>
      </c>
      <c r="X13" s="55">
        <f>T13+V13+W13</f>
        <v>9500</v>
      </c>
    </row>
    <row r="14" spans="1:24" ht="54" customHeight="1" x14ac:dyDescent="0.2">
      <c r="A14" s="78" t="s">
        <v>20</v>
      </c>
      <c r="B14" s="56" t="s">
        <v>113</v>
      </c>
      <c r="C14" s="114" t="s">
        <v>79</v>
      </c>
      <c r="D14" s="78" t="s">
        <v>114</v>
      </c>
      <c r="E14" s="78"/>
      <c r="F14" s="78"/>
      <c r="G14" s="78"/>
      <c r="H14" s="78"/>
      <c r="I14" s="78"/>
      <c r="J14" s="78"/>
      <c r="K14" s="78" t="s">
        <v>14</v>
      </c>
      <c r="L14" s="78"/>
      <c r="M14" s="78" t="s">
        <v>14</v>
      </c>
      <c r="N14" s="78"/>
      <c r="O14" s="78"/>
      <c r="P14" s="78"/>
      <c r="Q14" s="78" t="s">
        <v>99</v>
      </c>
      <c r="R14" s="78" t="s">
        <v>60</v>
      </c>
      <c r="S14" s="78" t="s">
        <v>58</v>
      </c>
      <c r="T14" s="55">
        <v>2000</v>
      </c>
      <c r="U14" s="54" t="s">
        <v>75</v>
      </c>
      <c r="V14" s="54">
        <v>2500</v>
      </c>
      <c r="W14" s="55">
        <v>5000</v>
      </c>
      <c r="X14" s="55">
        <f>T14+V14+W14</f>
        <v>9500</v>
      </c>
    </row>
    <row r="15" spans="1:24" s="137" customFormat="1" ht="18.75" customHeight="1" x14ac:dyDescent="0.2">
      <c r="A15" s="49"/>
      <c r="B15" s="258" t="s">
        <v>96</v>
      </c>
      <c r="C15" s="258"/>
      <c r="D15" s="25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83">
        <f>SUM(T13:T14)</f>
        <v>3500</v>
      </c>
      <c r="U15" s="83"/>
      <c r="V15" s="83">
        <f>SUM(V13:V14)</f>
        <v>7500</v>
      </c>
      <c r="W15" s="83">
        <f>SUM(W13:W14)</f>
        <v>8000</v>
      </c>
      <c r="X15" s="83">
        <f>SUM(X13:X14)</f>
        <v>19000</v>
      </c>
    </row>
    <row r="16" spans="1:24" ht="15" customHeight="1" x14ac:dyDescent="0.2">
      <c r="A16" s="47"/>
      <c r="B16" s="102"/>
      <c r="C16" s="102"/>
      <c r="D16" s="102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29"/>
      <c r="U16" s="29"/>
      <c r="V16" s="29"/>
      <c r="W16" s="29"/>
      <c r="X16" s="29"/>
    </row>
    <row r="17" spans="1:24" x14ac:dyDescent="0.2">
      <c r="A17" s="252" t="s">
        <v>25</v>
      </c>
      <c r="B17" s="252"/>
      <c r="C17" s="253" t="s">
        <v>97</v>
      </c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73"/>
      <c r="S17" s="74"/>
      <c r="T17" s="74"/>
      <c r="U17" s="74"/>
      <c r="V17" s="74"/>
      <c r="W17" s="74"/>
      <c r="X17" s="74"/>
    </row>
    <row r="18" spans="1:24" ht="24.75" customHeight="1" x14ac:dyDescent="0.2">
      <c r="A18" s="252" t="s">
        <v>26</v>
      </c>
      <c r="B18" s="252"/>
      <c r="C18" s="278" t="s">
        <v>102</v>
      </c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</row>
    <row r="19" spans="1:24" ht="9" customHeight="1" x14ac:dyDescent="0.2">
      <c r="A19" s="252"/>
      <c r="B19" s="252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</row>
    <row r="20" spans="1:24" ht="18.75" customHeight="1" x14ac:dyDescent="0.2">
      <c r="A20" s="254" t="s">
        <v>15</v>
      </c>
      <c r="B20" s="256" t="s">
        <v>119</v>
      </c>
      <c r="C20" s="256" t="s">
        <v>27</v>
      </c>
      <c r="D20" s="264" t="s">
        <v>0</v>
      </c>
      <c r="E20" s="267" t="s">
        <v>17</v>
      </c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56" t="s">
        <v>10</v>
      </c>
      <c r="R20" s="256" t="s">
        <v>11</v>
      </c>
      <c r="S20" s="264" t="s">
        <v>12</v>
      </c>
      <c r="T20" s="264"/>
      <c r="U20" s="264"/>
      <c r="V20" s="264"/>
      <c r="W20" s="264"/>
      <c r="X20" s="264"/>
    </row>
    <row r="21" spans="1:24" ht="25.5" customHeight="1" x14ac:dyDescent="0.2">
      <c r="A21" s="254"/>
      <c r="B21" s="256"/>
      <c r="C21" s="256"/>
      <c r="D21" s="264"/>
      <c r="E21" s="182" t="s">
        <v>1</v>
      </c>
      <c r="F21" s="182" t="s">
        <v>2</v>
      </c>
      <c r="G21" s="182" t="s">
        <v>3</v>
      </c>
      <c r="H21" s="182" t="s">
        <v>4</v>
      </c>
      <c r="I21" s="182" t="s">
        <v>3</v>
      </c>
      <c r="J21" s="182" t="s">
        <v>5</v>
      </c>
      <c r="K21" s="182" t="s">
        <v>5</v>
      </c>
      <c r="L21" s="182" t="s">
        <v>4</v>
      </c>
      <c r="M21" s="182" t="s">
        <v>6</v>
      </c>
      <c r="N21" s="182" t="s">
        <v>7</v>
      </c>
      <c r="O21" s="182" t="s">
        <v>8</v>
      </c>
      <c r="P21" s="182" t="s">
        <v>9</v>
      </c>
      <c r="Q21" s="256"/>
      <c r="R21" s="256"/>
      <c r="S21" s="214" t="s">
        <v>28</v>
      </c>
      <c r="T21" s="214" t="s">
        <v>18</v>
      </c>
      <c r="U21" s="287" t="s">
        <v>35</v>
      </c>
      <c r="V21" s="119" t="s">
        <v>18</v>
      </c>
      <c r="W21" s="120" t="s">
        <v>31</v>
      </c>
      <c r="X21" s="214" t="s">
        <v>13</v>
      </c>
    </row>
    <row r="22" spans="1:24" ht="38.25" customHeight="1" x14ac:dyDescent="0.2">
      <c r="A22" s="124">
        <v>1.2</v>
      </c>
      <c r="B22" s="274" t="s">
        <v>98</v>
      </c>
      <c r="C22" s="274"/>
      <c r="D22" s="274"/>
      <c r="E22" s="275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7"/>
    </row>
    <row r="23" spans="1:24" ht="51" customHeight="1" x14ac:dyDescent="0.2">
      <c r="A23" s="78" t="s">
        <v>21</v>
      </c>
      <c r="B23" s="109" t="s">
        <v>125</v>
      </c>
      <c r="C23" s="114" t="s">
        <v>79</v>
      </c>
      <c r="D23" s="202" t="s">
        <v>115</v>
      </c>
      <c r="E23" s="86"/>
      <c r="F23" s="86"/>
      <c r="G23" s="86" t="s">
        <v>14</v>
      </c>
      <c r="H23" s="86"/>
      <c r="I23" s="78"/>
      <c r="J23" s="78"/>
      <c r="K23" s="78" t="s">
        <v>14</v>
      </c>
      <c r="L23" s="78"/>
      <c r="M23" s="78"/>
      <c r="N23" s="78" t="s">
        <v>14</v>
      </c>
      <c r="O23" s="78"/>
      <c r="P23" s="78"/>
      <c r="Q23" s="78" t="s">
        <v>99</v>
      </c>
      <c r="R23" s="114" t="s">
        <v>100</v>
      </c>
      <c r="S23" s="114" t="s">
        <v>58</v>
      </c>
      <c r="T23" s="203">
        <v>2000</v>
      </c>
      <c r="U23" s="54" t="s">
        <v>74</v>
      </c>
      <c r="V23" s="64">
        <v>6500</v>
      </c>
      <c r="W23" s="191">
        <v>0</v>
      </c>
      <c r="X23" s="66">
        <f>T23+V23+W23</f>
        <v>8500</v>
      </c>
    </row>
    <row r="24" spans="1:24" ht="18.75" customHeight="1" x14ac:dyDescent="0.2">
      <c r="A24" s="204"/>
      <c r="B24" s="272" t="s">
        <v>52</v>
      </c>
      <c r="C24" s="272"/>
      <c r="D24" s="272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188"/>
      <c r="R24" s="205"/>
      <c r="S24" s="188"/>
      <c r="T24" s="206">
        <f>SUM(T23:T23)</f>
        <v>2000</v>
      </c>
      <c r="U24" s="206"/>
      <c r="V24" s="206">
        <f>SUM(V23:V23)</f>
        <v>6500</v>
      </c>
      <c r="W24" s="206">
        <f>SUM(W23:W23)</f>
        <v>0</v>
      </c>
      <c r="X24" s="206">
        <f>SUM(X23:X23)</f>
        <v>8500</v>
      </c>
    </row>
    <row r="25" spans="1:24" ht="16.5" customHeight="1" x14ac:dyDescent="0.2">
      <c r="B25" s="273" t="s">
        <v>92</v>
      </c>
      <c r="C25" s="273"/>
      <c r="D25" s="273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8">
        <f>T24+T15</f>
        <v>5500</v>
      </c>
      <c r="U25" s="209"/>
      <c r="V25" s="208">
        <f>V24+V15</f>
        <v>14000</v>
      </c>
      <c r="W25" s="208">
        <f>W24+W15</f>
        <v>8000</v>
      </c>
      <c r="X25" s="208">
        <f>X24+X15</f>
        <v>27500</v>
      </c>
    </row>
  </sheetData>
  <mergeCells count="41">
    <mergeCell ref="S10:X10"/>
    <mergeCell ref="R10:R11"/>
    <mergeCell ref="B12:D12"/>
    <mergeCell ref="A7:B7"/>
    <mergeCell ref="C10:C11"/>
    <mergeCell ref="A10:A11"/>
    <mergeCell ref="E12:X12"/>
    <mergeCell ref="B15:D15"/>
    <mergeCell ref="D10:D11"/>
    <mergeCell ref="A1:X1"/>
    <mergeCell ref="A2:X2"/>
    <mergeCell ref="A3:X3"/>
    <mergeCell ref="A4:B4"/>
    <mergeCell ref="C4:Q4"/>
    <mergeCell ref="C5:Q5"/>
    <mergeCell ref="A5:B5"/>
    <mergeCell ref="C6:Q6"/>
    <mergeCell ref="Q10:Q11"/>
    <mergeCell ref="B10:B11"/>
    <mergeCell ref="C8:V8"/>
    <mergeCell ref="A6:B6"/>
    <mergeCell ref="E10:P10"/>
    <mergeCell ref="C7:Q7"/>
    <mergeCell ref="A17:B17"/>
    <mergeCell ref="C17:Q17"/>
    <mergeCell ref="A18:B18"/>
    <mergeCell ref="C18:X18"/>
    <mergeCell ref="A19:B19"/>
    <mergeCell ref="C19:X19"/>
    <mergeCell ref="A20:A21"/>
    <mergeCell ref="B20:B21"/>
    <mergeCell ref="C20:C21"/>
    <mergeCell ref="D20:D21"/>
    <mergeCell ref="E20:P20"/>
    <mergeCell ref="B24:D24"/>
    <mergeCell ref="B25:D25"/>
    <mergeCell ref="Q20:Q21"/>
    <mergeCell ref="R20:R21"/>
    <mergeCell ref="S20:X20"/>
    <mergeCell ref="B22:D22"/>
    <mergeCell ref="E22:X22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13"/>
  <sheetViews>
    <sheetView tabSelected="1" zoomScale="136" zoomScaleNormal="136" workbookViewId="0">
      <selection activeCell="B1" sqref="B1:F15"/>
    </sheetView>
  </sheetViews>
  <sheetFormatPr baseColWidth="10" defaultRowHeight="12.75" x14ac:dyDescent="0.2"/>
  <cols>
    <col min="2" max="2" width="30.7109375" customWidth="1"/>
    <col min="3" max="3" width="13.28515625" customWidth="1"/>
    <col min="4" max="5" width="12.140625" bestFit="1" customWidth="1"/>
    <col min="6" max="6" width="15.28515625" bestFit="1" customWidth="1"/>
  </cols>
  <sheetData>
    <row r="1" spans="2:20" x14ac:dyDescent="0.2">
      <c r="B1" s="283" t="s">
        <v>127</v>
      </c>
      <c r="C1" s="283"/>
      <c r="D1" s="283"/>
      <c r="E1" s="283"/>
      <c r="F1" s="283"/>
    </row>
    <row r="2" spans="2:20" x14ac:dyDescent="0.2">
      <c r="B2" s="271" t="s">
        <v>22</v>
      </c>
      <c r="C2" s="271"/>
      <c r="D2" s="271"/>
      <c r="E2" s="271"/>
      <c r="F2" s="271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2:20" x14ac:dyDescent="0.2">
      <c r="B3" s="271" t="s">
        <v>118</v>
      </c>
      <c r="C3" s="271"/>
      <c r="D3" s="271"/>
      <c r="E3" s="271"/>
      <c r="F3" s="271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2:20" ht="33" customHeight="1" x14ac:dyDescent="0.2">
      <c r="B4" s="282" t="s">
        <v>76</v>
      </c>
      <c r="C4" s="282"/>
      <c r="D4" s="282"/>
      <c r="E4" s="282"/>
      <c r="F4" s="282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6" spans="2:20" ht="13.5" thickBot="1" x14ac:dyDescent="0.25">
      <c r="B6" s="284"/>
      <c r="C6" s="284"/>
      <c r="D6" s="284"/>
      <c r="E6" s="284"/>
      <c r="F6" s="284"/>
    </row>
    <row r="7" spans="2:20" x14ac:dyDescent="0.2">
      <c r="B7" s="285" t="s">
        <v>42</v>
      </c>
      <c r="C7" s="87" t="s">
        <v>61</v>
      </c>
      <c r="D7" s="50" t="s">
        <v>31</v>
      </c>
      <c r="E7" s="95" t="s">
        <v>43</v>
      </c>
      <c r="F7" s="97" t="s">
        <v>13</v>
      </c>
    </row>
    <row r="8" spans="2:20" ht="13.5" thickBot="1" x14ac:dyDescent="0.25">
      <c r="B8" s="286"/>
      <c r="C8" s="51" t="s">
        <v>44</v>
      </c>
      <c r="D8" s="51" t="s">
        <v>44</v>
      </c>
      <c r="E8" s="94" t="s">
        <v>44</v>
      </c>
      <c r="F8" s="98" t="s">
        <v>44</v>
      </c>
    </row>
    <row r="9" spans="2:20" x14ac:dyDescent="0.2">
      <c r="B9" s="52" t="s">
        <v>54</v>
      </c>
      <c r="C9" s="88">
        <f>+'Control y Vigilancia'!T26</f>
        <v>46200</v>
      </c>
      <c r="D9" s="89">
        <f>+'Control y Vigilancia'!W26</f>
        <v>3000</v>
      </c>
      <c r="E9" s="96">
        <f>+'Control y Vigilancia'!V26</f>
        <v>2500</v>
      </c>
      <c r="F9" s="99">
        <f>SUM(C9:E9)</f>
        <v>51700</v>
      </c>
    </row>
    <row r="10" spans="2:20" x14ac:dyDescent="0.2">
      <c r="B10" s="53" t="s">
        <v>55</v>
      </c>
      <c r="C10" s="90">
        <f>+'Manejo de Recursos'!T17</f>
        <v>5500</v>
      </c>
      <c r="D10" s="91">
        <f>+'Manejo de Recursos'!W17</f>
        <v>11800</v>
      </c>
      <c r="E10" s="96">
        <v>0</v>
      </c>
      <c r="F10" s="99">
        <f>SUM(C10:E10)</f>
        <v>17300</v>
      </c>
    </row>
    <row r="11" spans="2:20" x14ac:dyDescent="0.2">
      <c r="B11" s="53" t="s">
        <v>57</v>
      </c>
      <c r="C11" s="213">
        <f>'Ecoturismo y educ amb'!T29</f>
        <v>5500</v>
      </c>
      <c r="D11" s="128">
        <f>+'Ecoturismo y educ amb'!W29</f>
        <v>1500</v>
      </c>
      <c r="E11" s="129">
        <f>+'Ecoturismo y educ amb'!V29</f>
        <v>11000</v>
      </c>
      <c r="F11" s="99">
        <f>SUM(C11:E11)</f>
        <v>18000</v>
      </c>
    </row>
    <row r="12" spans="2:20" x14ac:dyDescent="0.2">
      <c r="B12" s="53" t="s">
        <v>56</v>
      </c>
      <c r="C12" s="90">
        <f>+'Investigacion y Monitoreo'!T25</f>
        <v>5500</v>
      </c>
      <c r="D12" s="128">
        <f>+'Investigacion y Monitoreo'!W25</f>
        <v>8000</v>
      </c>
      <c r="E12" s="129">
        <f>+'Investigacion y Monitoreo'!V25</f>
        <v>14000</v>
      </c>
      <c r="F12" s="99">
        <f>SUM(C12:E12)</f>
        <v>27500</v>
      </c>
    </row>
    <row r="13" spans="2:20" ht="15" thickBot="1" x14ac:dyDescent="0.25">
      <c r="B13" s="131" t="s">
        <v>45</v>
      </c>
      <c r="C13" s="92">
        <f>SUM(C9:C12)</f>
        <v>62700</v>
      </c>
      <c r="D13" s="92">
        <f>SUM(D9:D12)</f>
        <v>24300</v>
      </c>
      <c r="E13" s="92">
        <f>SUM(E9:E12)</f>
        <v>27500</v>
      </c>
      <c r="F13" s="130">
        <f>+F9+F10+F11+F12</f>
        <v>114500</v>
      </c>
    </row>
  </sheetData>
  <mergeCells count="6">
    <mergeCell ref="B4:F4"/>
    <mergeCell ref="B1:F1"/>
    <mergeCell ref="B6:F6"/>
    <mergeCell ref="B7:B8"/>
    <mergeCell ref="B2:F2"/>
    <mergeCell ref="B3:F3"/>
  </mergeCells>
  <printOptions horizontalCentered="1"/>
  <pageMargins left="0.23622047244094491" right="0.23622047244094491" top="1.3385826771653544" bottom="0.74803149606299213" header="0.31496062992125984" footer="0.31496062992125984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Control y Vigilancia</vt:lpstr>
      <vt:lpstr>Manejo de Recursos</vt:lpstr>
      <vt:lpstr>Ecoturismo y educ amb</vt:lpstr>
      <vt:lpstr>Investigacion y Monitoreo</vt:lpstr>
      <vt:lpstr>Presupuesto Ideal año 2022</vt:lpstr>
      <vt:lpstr>'Investigacion y Monitoreo'!Área_de_impresión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CONAP-KFW</cp:lastModifiedBy>
  <cp:lastPrinted>2021-09-15T04:27:22Z</cp:lastPrinted>
  <dcterms:created xsi:type="dcterms:W3CDTF">2001-01-15T17:49:33Z</dcterms:created>
  <dcterms:modified xsi:type="dcterms:W3CDTF">2021-09-15T04:27:26Z</dcterms:modified>
</cp:coreProperties>
</file>